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0" windowWidth="15315" windowHeight="4860" tabRatio="801" firstSheet="4" activeTab="8"/>
  </bookViews>
  <sheets>
    <sheet name="Guide" sheetId="1" r:id="rId1"/>
    <sheet name="Params" sheetId="2" r:id="rId2"/>
    <sheet name="mDaveSmith" sheetId="3" r:id="rId3"/>
    <sheet name="mPaulHanson" sheetId="4" r:id="rId4"/>
    <sheet name="mSarahJames" sheetId="5" r:id="rId5"/>
    <sheet name="mTraceyThomas" sheetId="6" r:id="rId6"/>
    <sheet name="mHoLin" sheetId="7" r:id="rId7"/>
    <sheet name="mSlimPickins" sheetId="8" r:id="rId8"/>
    <sheet name="iDatabase" sheetId="9" r:id="rId9"/>
    <sheet name="iCommissionRates" sheetId="10" r:id="rId10"/>
  </sheets>
  <externalReferences>
    <externalReference r:id="rId13"/>
  </externalReferences>
  <definedNames>
    <definedName name="aaCalcs">'iDatabase'!$L$34</definedName>
    <definedName name="aaFollowup">#REF!</definedName>
    <definedName name="aaImported">'iDatabase'!$L$15</definedName>
    <definedName name="aaLinked">'iDatabase'!$L$29</definedName>
    <definedName name="aaNotAllocated">#REF!</definedName>
    <definedName name="aaSessionsBooked">#REF!</definedName>
    <definedName name="afbGuide">'Guide'!$A$1:$B$4</definedName>
    <definedName name="afbParams">'Params'!$A$1:$A$4</definedName>
    <definedName name="afbSheet" localSheetId="9">'iCommissionRates'!$K$11:$K$14</definedName>
    <definedName name="afbSheet" localSheetId="8">'iDatabase'!$K$11:$L$14</definedName>
    <definedName name="afbSheet" localSheetId="2">'mDaveSmith'!$K$11:$K$14</definedName>
    <definedName name="afbSheet" localSheetId="6">'mHoLin'!$K$11:$K$14</definedName>
    <definedName name="afbSheet" localSheetId="3">'mPaulHanson'!$K$11:$K$14</definedName>
    <definedName name="afbSheet" localSheetId="4">'mSarahJames'!$K$11:$K$14</definedName>
    <definedName name="afbSheet" localSheetId="7">'mSlimPickins'!$K$11:$K$14</definedName>
    <definedName name="afbSheet" localSheetId="5">'mTraceyThomas'!$K$11:$K$14</definedName>
    <definedName name="cInputs">'iDatabase'!$K$19:$P$29</definedName>
    <definedName name="dciDBCommit">#REF!</definedName>
    <definedName name="dciDBRep">#REF!</definedName>
    <definedName name="dciDBResult">#REF!</definedName>
    <definedName name="dciDBSession">#REF!</definedName>
    <definedName name="deComNewBus">'iCommissionRates'!$L$17</definedName>
    <definedName name="deGuaranteedMin">'iCommissionRates'!#REF!</definedName>
    <definedName name="dteDBFollowup">#REF!</definedName>
    <definedName name="dteDBSessionsNotAlloc">#REF!</definedName>
    <definedName name="dteNotInterested">#REF!</definedName>
    <definedName name="dtiDBAll">#REF!</definedName>
    <definedName name="dtiDBSessions">#REF!</definedName>
    <definedName name="fQtr">'iDatabase'!$Q$8</definedName>
    <definedName name="fSessionNew">#REF!</definedName>
    <definedName name="gAppDescription">'Guide'!$C$6</definedName>
    <definedName name="gCreator">'Guide'!$C$10</definedName>
    <definedName name="gProcedures">'Guide'!$A$18</definedName>
    <definedName name="gPurpose">'Guide'!$C$7</definedName>
    <definedName name="gStartWorkbook">'Guide'!#REF!</definedName>
    <definedName name="kAppName">'Params'!$B$6</definedName>
    <definedName name="kCrosscheckMsg">'Params'!$B$11</definedName>
    <definedName name="kCrosscheckTolerance">'Params'!$B$10</definedName>
    <definedName name="kHideWebToolbar">'Params'!$B$13</definedName>
    <definedName name="kNow" localSheetId="8">'[1]Params'!$B$11</definedName>
    <definedName name="kNow">'Params'!$B$12</definedName>
    <definedName name="kOrgName" localSheetId="8">'[1]Params'!$B$8</definedName>
    <definedName name="kOrgName">'Params'!$B$8</definedName>
    <definedName name="kPeriod">'Params'!$B$9</definedName>
    <definedName name="kVersion">'Params'!$B$7</definedName>
    <definedName name="_xlnm.Print_Area" localSheetId="9">'iCommissionRates'!$K$11:$N$21</definedName>
    <definedName name="_xlnm.Print_Area" localSheetId="8">'iDatabase'!$K$11:$R$38</definedName>
    <definedName name="_xlnm.Print_Area" localSheetId="2">'mDaveSmith'!$K$11:$N$32</definedName>
    <definedName name="_xlnm.Print_Area" localSheetId="6">'mHoLin'!$K$11:$N$32</definedName>
    <definedName name="_xlnm.Print_Area" localSheetId="3">'mPaulHanson'!$K$11:$N$32</definedName>
    <definedName name="_xlnm.Print_Area" localSheetId="4">'mSarahJames'!$K$11:$N$32</definedName>
    <definedName name="_xlnm.Print_Area" localSheetId="7">'mSlimPickins'!$K$11:$N$32</definedName>
    <definedName name="_xlnm.Print_Area" localSheetId="5">'mTraceyThomas'!$K$11:$N$32</definedName>
    <definedName name="_xlnm.Print_Titles" localSheetId="0">'Guide'!$1:$4</definedName>
    <definedName name="_xlnm.Print_Titles" localSheetId="9">'iCommissionRates'!$K:$K,'iCommissionRates'!$11:$14</definedName>
    <definedName name="_xlnm.Print_Titles" localSheetId="2">'mDaveSmith'!$K:$K,'mDaveSmith'!$11:$14</definedName>
    <definedName name="_xlnm.Print_Titles" localSheetId="6">'mHoLin'!$K:$K,'mHoLin'!$11:$14</definedName>
    <definedName name="_xlnm.Print_Titles" localSheetId="3">'mPaulHanson'!$K:$K,'mPaulHanson'!$11:$14</definedName>
    <definedName name="_xlnm.Print_Titles" localSheetId="4">'mSarahJames'!$K:$K,'mSarahJames'!$11:$14</definedName>
    <definedName name="_xlnm.Print_Titles" localSheetId="7">'mSlimPickins'!$K:$K,'mSlimPickins'!$11:$14</definedName>
    <definedName name="_xlnm.Print_Titles" localSheetId="5">'mTraceyThomas'!$K:$K,'mTraceyThomas'!$11:$14</definedName>
    <definedName name="_xlnm.Print_Titles" localSheetId="1">'Params'!$1:$4</definedName>
    <definedName name="tcDBMobile">#REF!</definedName>
    <definedName name="tcDBPhone">#REF!</definedName>
    <definedName name="tcDBSResult">#REF!</definedName>
    <definedName name="tcDBSSession">#REF!</definedName>
    <definedName name="ttSheet" localSheetId="0">'Guide'!$A$4:$D$4</definedName>
    <definedName name="ttSheet" localSheetId="9">'iCommissionRates'!$K$14:$N$14</definedName>
    <definedName name="ttSheet" localSheetId="8">'iDatabase'!$K$14:$R$14</definedName>
    <definedName name="ttSheet" localSheetId="2">'mDaveSmith'!$K$14:$N$14</definedName>
    <definedName name="ttSheet" localSheetId="6">'mHoLin'!$K$14:$N$14</definedName>
    <definedName name="ttSheet" localSheetId="3">'mPaulHanson'!$K$14:$N$14</definedName>
    <definedName name="ttSheet" localSheetId="4">'mSarahJames'!$K$14:$N$14</definedName>
    <definedName name="ttSheet" localSheetId="7">'mSlimPickins'!$K$14:$N$14</definedName>
    <definedName name="ttSheet" localSheetId="5">'mTraceyThomas'!$K$14:$N$14</definedName>
    <definedName name="ttSheet" localSheetId="1">'Params'!$A$4:$B$4</definedName>
  </definedNames>
  <calcPr fullCalcOnLoad="1"/>
</workbook>
</file>

<file path=xl/comments2.xml><?xml version="1.0" encoding="utf-8"?>
<comments xmlns="http://schemas.openxmlformats.org/spreadsheetml/2006/main">
  <authors>
    <author>Paul Oulton</author>
  </authors>
  <commentList>
    <comment ref="A13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comments9.xml><?xml version="1.0" encoding="utf-8"?>
<comments xmlns="http://schemas.openxmlformats.org/spreadsheetml/2006/main">
  <authors>
    <author>Paul Oulton</author>
  </authors>
  <commentList>
    <comment ref="Q7" authorId="0">
      <text>
        <r>
          <rPr>
            <sz val="9"/>
            <rFont val="Tahoma"/>
            <family val="0"/>
          </rPr>
          <t xml:space="preserve">In case formulae in the table below get lost, keep a copy here. This formula is so simple, it is not necessary to have it, but there are many cases where the formula is more complex.
</t>
        </r>
      </text>
    </comment>
  </commentList>
</comments>
</file>

<file path=xl/sharedStrings.xml><?xml version="1.0" encoding="utf-8"?>
<sst xmlns="http://schemas.openxmlformats.org/spreadsheetml/2006/main" count="180" uniqueCount="114">
  <si>
    <t>Key parameters</t>
  </si>
  <si>
    <t>Now</t>
  </si>
  <si>
    <t>Organisation name</t>
  </si>
  <si>
    <t>Procedures</t>
  </si>
  <si>
    <t>Application name</t>
  </si>
  <si>
    <t>File name</t>
  </si>
  <si>
    <t>Version</t>
  </si>
  <si>
    <t>References</t>
  </si>
  <si>
    <t>Crosscheck tolerance</t>
  </si>
  <si>
    <t>Crosscheck text</t>
  </si>
  <si>
    <t>Crosscheck error!</t>
  </si>
  <si>
    <t>Workbook purpose</t>
  </si>
  <si>
    <t>Who created/modified</t>
  </si>
  <si>
    <t>Guide</t>
  </si>
  <si>
    <t>Modifications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</si>
  <si>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</si>
  <si>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</si>
  <si>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</si>
  <si>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</si>
  <si>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</si>
  <si>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</si>
  <si>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</si>
  <si>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HideWebToolbar</t>
  </si>
  <si>
    <t>Usage tasks</t>
  </si>
  <si>
    <t>Maintenance tasks</t>
  </si>
  <si>
    <t>Paul Oulton</t>
  </si>
  <si>
    <t>Team commission rate</t>
  </si>
  <si>
    <t>Individual commission rates</t>
  </si>
  <si>
    <t>New business</t>
  </si>
  <si>
    <t>Existing business</t>
  </si>
  <si>
    <t>AbleOwl</t>
  </si>
  <si>
    <t>Additional sheet documentation</t>
  </si>
  <si>
    <t>The imported data comes from ACCTRAN as text files. Find the text files in folder</t>
  </si>
  <si>
    <t>f:\data\production\reporting\2008</t>
  </si>
  <si>
    <t>Copy the cell named fQtr to the right of the imported data.</t>
  </si>
  <si>
    <t>The numbered codes are GL codes.The other codes are created for this application.</t>
  </si>
  <si>
    <t>Opening balances as at 31/12.</t>
  </si>
  <si>
    <t>Formula below</t>
  </si>
  <si>
    <t>Titles used by formulae on other sheets</t>
  </si>
  <si>
    <t>Code</t>
  </si>
  <si>
    <t>Description</t>
  </si>
  <si>
    <t>Open</t>
  </si>
  <si>
    <t>Period01</t>
  </si>
  <si>
    <t>Period02</t>
  </si>
  <si>
    <t>Period03</t>
  </si>
  <si>
    <t>PeriodQ1</t>
  </si>
  <si>
    <t>Database</t>
  </si>
  <si>
    <t>Actual month 12 (Dec-07)</t>
  </si>
  <si>
    <t>PL single month values, BS balances --&gt;</t>
  </si>
  <si>
    <t>Posting_code</t>
  </si>
  <si>
    <t>OpenBal</t>
  </si>
  <si>
    <t>Jan</t>
  </si>
  <si>
    <t>Feb</t>
  </si>
  <si>
    <t>Mar</t>
  </si>
  <si>
    <t>Qtr1</t>
  </si>
  <si>
    <t>Text file imported from ACCTRAN system</t>
  </si>
  <si>
    <t>Imported data</t>
  </si>
  <si>
    <t>01-95-299999-00</t>
  </si>
  <si>
    <t>Stat Clear     PROD - Clearing</t>
  </si>
  <si>
    <t>05-20-510000-00</t>
  </si>
  <si>
    <t>CHL-SALE-Sales-3rd Party</t>
  </si>
  <si>
    <t>05-20-510005-00</t>
  </si>
  <si>
    <t>CHL-SALE-Sales-IC</t>
  </si>
  <si>
    <t>All inputs for the model are in this area</t>
  </si>
  <si>
    <t>Inputs</t>
  </si>
  <si>
    <t>Adjustments</t>
  </si>
  <si>
    <t>99-01-218255-00</t>
  </si>
  <si>
    <t xml:space="preserve">GEN-BSGE-Salaries Control     </t>
  </si>
  <si>
    <t>Tonnes</t>
  </si>
  <si>
    <t>TonnesHOT</t>
  </si>
  <si>
    <t>TonnesCHL</t>
  </si>
  <si>
    <t>TonnesLIQ</t>
  </si>
  <si>
    <t>Splits %</t>
  </si>
  <si>
    <t>Factory</t>
  </si>
  <si>
    <t>SplitPctFACTHOT</t>
  </si>
  <si>
    <t>CHL</t>
  </si>
  <si>
    <t>SplitPctFACTLIQ</t>
  </si>
  <si>
    <t>LIQ</t>
  </si>
  <si>
    <t>Data from other workbooks</t>
  </si>
  <si>
    <t>Linked data</t>
  </si>
  <si>
    <t>Intercompany</t>
  </si>
  <si>
    <t>Inter company sales by division</t>
  </si>
  <si>
    <t>IcoSalHOT205165</t>
  </si>
  <si>
    <t>Found. Aust</t>
  </si>
  <si>
    <t>IcoSalHOT928390</t>
  </si>
  <si>
    <t>Awanui</t>
  </si>
  <si>
    <t>Calculations</t>
  </si>
  <si>
    <t>Aggregatations of values above</t>
  </si>
  <si>
    <t>SalaryWageTotalFACT</t>
  </si>
  <si>
    <t>Manufacturing salary &amp; wage</t>
  </si>
  <si>
    <t>FringeBenefitsFACT</t>
  </si>
  <si>
    <t>Manufacturing fringe benefits</t>
  </si>
  <si>
    <t>Paul Hanson</t>
  </si>
  <si>
    <t>Dave Smith</t>
  </si>
  <si>
    <t>Sarah James</t>
  </si>
  <si>
    <t>Tracey Thomas</t>
  </si>
  <si>
    <t>Ho Lin</t>
  </si>
  <si>
    <t>Slim Pickins</t>
  </si>
  <si>
    <t>Sales</t>
  </si>
  <si>
    <t>Budget</t>
  </si>
  <si>
    <t>Team sales</t>
  </si>
  <si>
    <t>Team budget</t>
  </si>
  <si>
    <t>Team-based commission</t>
  </si>
  <si>
    <t>Total commission due</t>
  </si>
  <si>
    <t>Individual commission</t>
  </si>
  <si>
    <t>Actual</t>
  </si>
  <si>
    <t>Commissions</t>
  </si>
  <si>
    <t>Commisions</t>
  </si>
  <si>
    <t>Period</t>
  </si>
  <si>
    <t>Month: Sep-08</t>
  </si>
  <si>
    <t>N/A</t>
  </si>
  <si>
    <t>Exercise of using and creating range names.</t>
  </si>
  <si>
    <t>Commission rates</t>
  </si>
  <si>
    <t>25-Nov-2010A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</si>
</sst>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0_);* @_)"/>
    <numFmt numFmtId="165" formatCode="#,##0.0_);\(#,##0.0\);0.0_);* @_)"/>
    <numFmt numFmtId="166" formatCode="#,##0.00_);\(#,##0.00\);0.00_);* @_)"/>
    <numFmt numFmtId="167" formatCode="#,##0.000_);\(#,##0.000\);0.000_);* @_)"/>
    <numFmt numFmtId="168" formatCode="#,##0.0000_);\(#,##0.0000\);0.0000_);* @_)"/>
    <numFmt numFmtId="169" formatCode="0;\-0;0;* @"/>
    <numFmt numFmtId="170" formatCode="0%;\-0%;0%;* @_%"/>
    <numFmt numFmtId="171" formatCode="0.0%;\-0.0%;0.0%;* @_%"/>
    <numFmt numFmtId="172" formatCode="0.00%;\-0.00%;0.00%;* @_%"/>
    <numFmt numFmtId="173" formatCode="0.000%;\-0.000%;0.000%;* @_%"/>
    <numFmt numFmtId="174" formatCode="d\-mmm\-yyyy;[Red]&quot;Not date&quot;;&quot;-&quot;;[Red]* &quot;Not date&quot;"/>
    <numFmt numFmtId="175" formatCode="d\-mmm\-yyyy\ h:mm\ AM/PM;[Red]* &quot;Not date&quot;;&quot;-&quot;;[Red]* &quot;Not date&quot;"/>
    <numFmt numFmtId="176" formatCode="d/mm/yyyy;[Red]* &quot;Not date&quot;;&quot;-&quot;;[Red]* &quot;Not date&quot;"/>
    <numFmt numFmtId="177" formatCode="mmm\-yy;[Red]* &quot;Not date&quot;;&quot;-&quot;;[Red]* &quot;Not date&quot;"/>
    <numFmt numFmtId="178" formatCode="h:mm\ AM/PM;[Red]* &quot;Not time&quot;;\-;[Red]* &quot;Not time&quot;"/>
    <numFmt numFmtId="179" formatCode="[h]:mm;[Red]* &quot;Not time&quot;;[h]:mm;[Red]* &quot;Not time&quot;"/>
    <numFmt numFmtId="180" formatCode="d\-mmm\-yyyy;[Red]* &quot;Not date&quot;;&quot;-&quot;;[Red]* &quot;Not date&quot;"/>
    <numFmt numFmtId="181" formatCode="d\-mmm\-yyyy\ h:mm\ AM/PM;[Red]* &quot;Not time&quot;;0;[Red]* &quot;Not time&quot;"/>
    <numFmt numFmtId="182" formatCode="mm/dd/yyyy;[Red]* &quot;Not date&quot;;&quot;-&quot;;[Red]* &quot;Not date&quot;"/>
    <numFmt numFmtId="183" formatCode="d\-mmm;[Red]&quot;Not date&quot;;&quot;-&quot;;[Red]* &quot;Not date&quot;"/>
    <numFmt numFmtId="184" formatCode="#,##0,_);\(#,##0,\);0_);* @_)"/>
    <numFmt numFmtId="185" formatCode="#,##0,,_);\(#,##0,,\);0_);* @_)"/>
    <numFmt numFmtId="186" formatCode="\$* #,##0_);\$* \(#,##0\);\$* 0_);* @_)"/>
    <numFmt numFmtId="187" formatCode="\$* #,##0,_);\$* \(#,##0,\);\$* 0_);* @_)"/>
    <numFmt numFmtId="188" formatCode="\$* #,##0,,_);\$* \(#,##0,,\);\$* 0_);* @_)"/>
    <numFmt numFmtId="189" formatCode="\$* #,##0.0_);\$* \(#,##0.0\);\$* 0.0_);* @_)"/>
    <numFmt numFmtId="190" formatCode="\$* #,##0.00_);\$* \(#,##0.00\);\$* 0.00_);* @_)"/>
    <numFmt numFmtId="191" formatCode="\$* #,##0.000_);\$* \(#,##0.000\);\$* 0.000_);* @_)"/>
    <numFmt numFmtId="192" formatCode="\$* #,##0.0000_);\$* \(#,##0.0000\);\$* 0.0000_);* @_)"/>
    <numFmt numFmtId="193" formatCode="\$* #,##0.000_);\$* \(#,##0.000\)"/>
    <numFmt numFmtId="194" formatCode="00\-00\-000000\-00"/>
  </numFmts>
  <fonts count="17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63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>
      <alignment vertical="top"/>
      <protection/>
    </xf>
    <xf numFmtId="164" fontId="0" fillId="0" borderId="0" applyFill="0" applyBorder="0">
      <alignment vertical="top"/>
      <protection/>
    </xf>
    <xf numFmtId="184" fontId="0" fillId="0" borderId="0" applyFill="0" applyBorder="0">
      <alignment vertical="top"/>
      <protection/>
    </xf>
    <xf numFmtId="185" fontId="0" fillId="0" borderId="0" applyFill="0" applyBorder="0">
      <alignment vertical="top"/>
      <protection/>
    </xf>
    <xf numFmtId="165" fontId="0" fillId="0" borderId="0" applyFill="0" applyBorder="0">
      <alignment vertical="top"/>
      <protection/>
    </xf>
    <xf numFmtId="166" fontId="0" fillId="0" borderId="0" applyFill="0" applyBorder="0">
      <alignment vertical="top"/>
      <protection/>
    </xf>
    <xf numFmtId="167" fontId="0" fillId="0" borderId="0" applyFill="0" applyBorder="0">
      <alignment vertical="top"/>
      <protection/>
    </xf>
    <xf numFmtId="168" fontId="0" fillId="0" borderId="0" applyFill="0" applyBorder="0">
      <alignment vertical="top"/>
      <protection/>
    </xf>
    <xf numFmtId="183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82" fontId="0" fillId="0" borderId="0" applyFill="0" applyBorder="0">
      <alignment vertical="top"/>
      <protection/>
    </xf>
    <xf numFmtId="177" fontId="0" fillId="0" borderId="0" applyFill="0" applyBorder="0">
      <alignment vertical="top"/>
      <protection/>
    </xf>
    <xf numFmtId="177" fontId="0" fillId="0" borderId="0" applyFill="0" applyBorder="0">
      <alignment horizontal="center" vertical="top"/>
      <protection/>
    </xf>
    <xf numFmtId="169" fontId="0" fillId="0" borderId="0" applyFill="0" applyBorder="0">
      <alignment vertical="top"/>
      <protection/>
    </xf>
    <xf numFmtId="178" fontId="0" fillId="0" borderId="0" applyFill="0" applyBorder="0">
      <alignment vertical="top"/>
      <protection/>
    </xf>
    <xf numFmtId="179" fontId="0" fillId="0" borderId="0" applyFill="0" applyBorder="0">
      <alignment vertical="top"/>
      <protection/>
    </xf>
    <xf numFmtId="194" fontId="0" fillId="0" borderId="1" applyBorder="0">
      <alignment/>
      <protection/>
    </xf>
    <xf numFmtId="170" fontId="0" fillId="0" borderId="0" applyFill="0" applyBorder="0">
      <alignment vertical="top"/>
      <protection/>
    </xf>
    <xf numFmtId="171" fontId="8" fillId="0" borderId="0" applyFill="0" applyBorder="0">
      <alignment vertical="top"/>
      <protection/>
    </xf>
    <xf numFmtId="172" fontId="0" fillId="0" borderId="0" applyFill="0" applyBorder="0">
      <alignment vertical="top"/>
      <protection/>
    </xf>
    <xf numFmtId="173" fontId="0" fillId="0" borderId="0" applyFill="0" applyBorder="0">
      <alignment vertical="top"/>
      <protection/>
    </xf>
    <xf numFmtId="186" fontId="0" fillId="0" borderId="0" applyFill="0" applyBorder="0">
      <alignment vertical="top"/>
      <protection/>
    </xf>
    <xf numFmtId="187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89" fontId="0" fillId="0" borderId="0" applyFill="0" applyBorder="0">
      <alignment vertical="top"/>
      <protection/>
    </xf>
    <xf numFmtId="190" fontId="0" fillId="0" borderId="0" applyFill="0" applyBorder="0">
      <alignment vertical="top"/>
      <protection/>
    </xf>
    <xf numFmtId="191" fontId="0" fillId="0" borderId="0" applyFill="0" applyBorder="0">
      <alignment vertical="top"/>
      <protection/>
    </xf>
    <xf numFmtId="192" fontId="0" fillId="0" borderId="0" applyFill="0" applyBorder="0">
      <alignment vertical="top"/>
      <protection/>
    </xf>
    <xf numFmtId="0" fontId="9" fillId="0" borderId="0" applyNumberFormat="0" applyFill="0" applyBorder="0" applyAlignment="0" applyProtection="0"/>
    <xf numFmtId="0" fontId="4" fillId="0" borderId="0" applyFill="0" applyBorder="0">
      <alignment vertical="top"/>
      <protection/>
    </xf>
    <xf numFmtId="0" fontId="5" fillId="0" borderId="0" applyFill="0" applyBorder="0">
      <alignment vertical="top"/>
      <protection/>
    </xf>
    <xf numFmtId="0" fontId="14" fillId="0" borderId="0" applyFill="0" applyBorder="0">
      <alignment vertical="top"/>
      <protection/>
    </xf>
    <xf numFmtId="0" fontId="6" fillId="0" borderId="0" applyFill="0" applyBorder="0">
      <alignment vertical="top"/>
      <protection/>
    </xf>
    <xf numFmtId="0" fontId="15" fillId="0" borderId="0" applyFill="0" applyBorder="0">
      <alignment vertical="top"/>
      <protection/>
    </xf>
    <xf numFmtId="0" fontId="7" fillId="0" borderId="0" applyFill="0" applyBorder="0">
      <alignment vertical="top"/>
      <protection/>
    </xf>
    <xf numFmtId="0" fontId="10" fillId="0" borderId="0" applyFill="0" applyBorder="0">
      <alignment horizontal="left" vertical="top"/>
      <protection hidden="1"/>
    </xf>
    <xf numFmtId="0" fontId="10" fillId="0" borderId="0" applyFill="0" applyBorder="0">
      <alignment horizontal="left" vertical="top" indent="1"/>
      <protection hidden="1"/>
    </xf>
    <xf numFmtId="0" fontId="10" fillId="0" borderId="0" applyFill="0" applyBorder="0">
      <alignment horizontal="left" vertical="top" indent="2"/>
      <protection hidden="1"/>
    </xf>
    <xf numFmtId="0" fontId="10" fillId="0" borderId="0" applyFill="0" applyBorder="0">
      <alignment horizontal="left" vertical="top" indent="3"/>
      <protection hidden="1"/>
    </xf>
    <xf numFmtId="193" fontId="10" fillId="0" borderId="0" applyNumberFormat="0" applyFill="0" applyBorder="0" applyAlignment="0" applyProtection="0"/>
    <xf numFmtId="164" fontId="11" fillId="0" borderId="0" applyFill="0" applyBorder="0">
      <alignment vertical="top"/>
      <protection locked="0"/>
    </xf>
    <xf numFmtId="164" fontId="11" fillId="0" borderId="0" applyFill="0" applyBorder="0">
      <alignment vertical="top"/>
      <protection locked="0"/>
    </xf>
    <xf numFmtId="184" fontId="11" fillId="0" borderId="0" applyFill="0" applyBorder="0">
      <alignment vertical="top"/>
      <protection locked="0"/>
    </xf>
    <xf numFmtId="185" fontId="11" fillId="0" borderId="0" applyFill="0" applyBorder="0">
      <alignment vertical="top"/>
      <protection locked="0"/>
    </xf>
    <xf numFmtId="165" fontId="11" fillId="0" borderId="0" applyFill="0" applyBorder="0">
      <alignment vertical="top"/>
      <protection locked="0"/>
    </xf>
    <xf numFmtId="166" fontId="11" fillId="0" borderId="0" applyFill="0" applyBorder="0">
      <alignment vertical="top"/>
      <protection locked="0"/>
    </xf>
    <xf numFmtId="167" fontId="11" fillId="0" borderId="0" applyFill="0" applyBorder="0">
      <alignment vertical="top"/>
      <protection locked="0"/>
    </xf>
    <xf numFmtId="168" fontId="11" fillId="0" borderId="0" applyFill="0" applyBorder="0">
      <alignment vertical="top"/>
      <protection locked="0"/>
    </xf>
    <xf numFmtId="183" fontId="11" fillId="0" borderId="0" applyFill="0" applyBorder="0">
      <alignment vertical="top"/>
      <protection locked="0"/>
    </xf>
    <xf numFmtId="180" fontId="11" fillId="0" borderId="0" applyFill="0" applyBorder="0">
      <alignment vertical="top"/>
      <protection locked="0"/>
    </xf>
    <xf numFmtId="181" fontId="11" fillId="0" borderId="0" applyFill="0" applyBorder="0">
      <alignment vertical="top"/>
      <protection locked="0"/>
    </xf>
    <xf numFmtId="176" fontId="11" fillId="0" borderId="0" applyFill="0" applyBorder="0">
      <alignment vertical="top"/>
      <protection locked="0"/>
    </xf>
    <xf numFmtId="182" fontId="11" fillId="0" borderId="0" applyFill="0" applyBorder="0">
      <alignment vertical="top"/>
      <protection locked="0"/>
    </xf>
    <xf numFmtId="177" fontId="11" fillId="0" borderId="0" applyFill="0" applyBorder="0">
      <alignment vertical="top"/>
      <protection locked="0"/>
    </xf>
    <xf numFmtId="169" fontId="11" fillId="0" borderId="0" applyFill="0" applyBorder="0">
      <alignment vertical="top"/>
      <protection locked="0"/>
    </xf>
    <xf numFmtId="169" fontId="12" fillId="0" borderId="0" applyFill="0" applyBorder="0">
      <alignment vertical="top"/>
      <protection locked="0"/>
    </xf>
    <xf numFmtId="169" fontId="11" fillId="0" borderId="0" applyFill="0" applyBorder="0">
      <alignment vertical="top"/>
      <protection locked="0"/>
    </xf>
    <xf numFmtId="49" fontId="11" fillId="0" borderId="0" applyFill="0" applyBorder="0">
      <alignment vertical="top"/>
      <protection locked="0"/>
    </xf>
    <xf numFmtId="49" fontId="12" fillId="0" borderId="0" applyFill="0" applyBorder="0">
      <alignment vertical="top"/>
      <protection locked="0"/>
    </xf>
    <xf numFmtId="0" fontId="11" fillId="0" borderId="0" applyFill="0" applyBorder="0">
      <alignment vertical="top" wrapText="1"/>
      <protection locked="0"/>
    </xf>
    <xf numFmtId="178" fontId="11" fillId="0" borderId="0" applyFill="0" applyBorder="0">
      <alignment vertical="top"/>
      <protection locked="0"/>
    </xf>
    <xf numFmtId="179" fontId="11" fillId="0" borderId="0" applyFill="0" applyBorder="0">
      <alignment vertical="top"/>
      <protection locked="0"/>
    </xf>
    <xf numFmtId="170" fontId="11" fillId="0" borderId="0" applyFill="0" applyBorder="0">
      <alignment vertical="top"/>
      <protection locked="0"/>
    </xf>
    <xf numFmtId="171" fontId="11" fillId="0" borderId="0" applyFill="0" applyBorder="0">
      <alignment vertical="top"/>
      <protection locked="0"/>
    </xf>
    <xf numFmtId="171" fontId="11" fillId="0" borderId="0" applyFill="0" applyBorder="0">
      <alignment vertical="top"/>
      <protection locked="0"/>
    </xf>
    <xf numFmtId="172" fontId="11" fillId="0" borderId="0" applyFill="0" applyBorder="0">
      <alignment vertical="top"/>
      <protection locked="0"/>
    </xf>
    <xf numFmtId="173" fontId="11" fillId="0" borderId="0" applyFill="0" applyBorder="0">
      <alignment vertical="top"/>
      <protection locked="0"/>
    </xf>
    <xf numFmtId="186" fontId="11" fillId="0" borderId="0" applyFill="0" applyBorder="0">
      <alignment vertical="top"/>
      <protection locked="0"/>
    </xf>
    <xf numFmtId="187" fontId="11" fillId="0" borderId="0" applyFill="0" applyBorder="0">
      <alignment vertical="top"/>
      <protection locked="0"/>
    </xf>
    <xf numFmtId="188" fontId="11" fillId="0" borderId="0" applyFill="0" applyBorder="0">
      <alignment vertical="top"/>
      <protection locked="0"/>
    </xf>
    <xf numFmtId="189" fontId="11" fillId="0" borderId="0" applyFill="0" applyBorder="0">
      <alignment vertical="top"/>
      <protection locked="0"/>
    </xf>
    <xf numFmtId="190" fontId="11" fillId="0" borderId="0" applyFill="0" applyBorder="0">
      <alignment vertical="top"/>
      <protection locked="0"/>
    </xf>
    <xf numFmtId="191" fontId="11" fillId="0" borderId="0" applyFill="0" applyBorder="0">
      <alignment vertical="top"/>
      <protection locked="0"/>
    </xf>
    <xf numFmtId="192" fontId="11" fillId="0" borderId="0" applyFill="0" applyBorder="0">
      <alignment vertical="top"/>
      <protection locked="0"/>
    </xf>
    <xf numFmtId="49" fontId="11" fillId="0" borderId="0" applyFill="0" applyBorder="0">
      <alignment horizontal="left" vertical="top"/>
      <protection locked="0"/>
    </xf>
    <xf numFmtId="49" fontId="11" fillId="0" borderId="0" applyFill="0" applyBorder="0">
      <alignment horizontal="left" vertical="top" indent="1"/>
      <protection locked="0"/>
    </xf>
    <xf numFmtId="49" fontId="11" fillId="0" borderId="0" applyFill="0" applyBorder="0">
      <alignment horizontal="left" vertical="top" indent="2"/>
      <protection locked="0"/>
    </xf>
    <xf numFmtId="49" fontId="11" fillId="0" borderId="0" applyFill="0" applyBorder="0">
      <alignment horizontal="left" vertical="top" indent="3"/>
      <protection locked="0"/>
    </xf>
    <xf numFmtId="49" fontId="11" fillId="0" borderId="0" applyFill="0" applyBorder="0">
      <alignment horizontal="left" vertical="top" indent="4"/>
      <protection locked="0"/>
    </xf>
    <xf numFmtId="49" fontId="11" fillId="0" borderId="0" applyFill="0" applyBorder="0">
      <alignment horizontal="center"/>
      <protection locked="0"/>
    </xf>
    <xf numFmtId="49" fontId="11" fillId="0" borderId="0" applyFill="0" applyBorder="0">
      <alignment horizontal="center" wrapText="1"/>
      <protection locked="0"/>
    </xf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0" fillId="0" borderId="0" applyFill="0" applyBorder="0">
      <alignment vertical="top" wrapText="1"/>
      <protection/>
    </xf>
    <xf numFmtId="0" fontId="0" fillId="0" borderId="0" applyFill="0" applyBorder="0">
      <alignment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77" fontId="13" fillId="0" borderId="0" applyFill="0" applyBorder="0">
      <alignment horizontal="center"/>
      <protection/>
    </xf>
    <xf numFmtId="0" fontId="13" fillId="0" borderId="0" applyFill="0" applyBorder="0">
      <alignment horizontal="center"/>
      <protection/>
    </xf>
    <xf numFmtId="0" fontId="0" fillId="0" borderId="0" applyFill="0" applyBorder="0">
      <alignment horizontal="center"/>
      <protection/>
    </xf>
    <xf numFmtId="0" fontId="13" fillId="2" borderId="0" applyFill="0" applyBorder="0">
      <alignment horizontal="left"/>
      <protection/>
    </xf>
    <xf numFmtId="0" fontId="13" fillId="0" borderId="0" applyFill="0" applyBorder="0">
      <alignment horizontal="center" wrapText="1"/>
      <protection/>
    </xf>
    <xf numFmtId="0" fontId="0" fillId="0" borderId="0" applyFill="0" applyBorder="0">
      <alignment horizontal="center" wrapText="1"/>
      <protection/>
    </xf>
  </cellStyleXfs>
  <cellXfs count="85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102">
      <alignment vertical="top"/>
      <protection/>
    </xf>
    <xf numFmtId="0" fontId="0" fillId="0" borderId="0" xfId="110">
      <alignment horizontal="left" vertical="top" indent="1"/>
      <protection/>
    </xf>
    <xf numFmtId="0" fontId="11" fillId="0" borderId="0" xfId="76">
      <alignment vertical="top" wrapText="1"/>
      <protection locked="0"/>
    </xf>
    <xf numFmtId="0" fontId="0" fillId="0" borderId="0" xfId="112">
      <alignment horizontal="left" vertical="top" indent="2"/>
      <protection/>
    </xf>
    <xf numFmtId="0" fontId="0" fillId="0" borderId="0" xfId="112" applyBorder="1">
      <alignment horizontal="left" vertical="top" indent="2"/>
      <protection/>
    </xf>
    <xf numFmtId="0" fontId="3" fillId="0" borderId="0" xfId="102" applyBorder="1">
      <alignment vertical="top"/>
      <protection/>
    </xf>
    <xf numFmtId="0" fontId="10" fillId="0" borderId="0" xfId="52" applyBorder="1">
      <alignment horizontal="left" vertical="top"/>
      <protection hidden="1"/>
    </xf>
    <xf numFmtId="0" fontId="3" fillId="0" borderId="0" xfId="104" applyBorder="1">
      <alignment horizontal="left" vertical="top" indent="1"/>
      <protection/>
    </xf>
    <xf numFmtId="168" fontId="11" fillId="0" borderId="2" xfId="64" applyBorder="1">
      <alignment vertical="top"/>
      <protection locked="0"/>
    </xf>
    <xf numFmtId="0" fontId="3" fillId="0" borderId="0" xfId="104">
      <alignment horizontal="left" vertical="top" indent="1"/>
      <protection/>
    </xf>
    <xf numFmtId="0" fontId="5" fillId="3" borderId="5" xfId="47" applyFill="1" applyBorder="1">
      <alignment vertical="top"/>
      <protection/>
    </xf>
    <xf numFmtId="0" fontId="0" fillId="3" borderId="6" xfId="0" applyFill="1" applyBorder="1" applyAlignment="1">
      <alignment/>
    </xf>
    <xf numFmtId="0" fontId="13" fillId="3" borderId="6" xfId="120" applyFill="1" applyBorder="1">
      <alignment horizontal="left"/>
      <protection/>
    </xf>
    <xf numFmtId="0" fontId="0" fillId="3" borderId="7" xfId="0" applyFill="1" applyBorder="1" applyAlignment="1">
      <alignment/>
    </xf>
    <xf numFmtId="0" fontId="5" fillId="3" borderId="1" xfId="47" applyFill="1" applyBorder="1">
      <alignment vertical="top"/>
      <protection/>
    </xf>
    <xf numFmtId="0" fontId="0" fillId="3" borderId="0" xfId="0" applyFill="1" applyBorder="1" applyAlignment="1">
      <alignment/>
    </xf>
    <xf numFmtId="0" fontId="13" fillId="3" borderId="0" xfId="120" applyFill="1" applyBorder="1">
      <alignment horizontal="left"/>
      <protection/>
    </xf>
    <xf numFmtId="0" fontId="0" fillId="3" borderId="2" xfId="0" applyFill="1" applyBorder="1" applyAlignment="1">
      <alignment/>
    </xf>
    <xf numFmtId="0" fontId="6" fillId="3" borderId="1" xfId="49" applyFill="1" applyBorder="1">
      <alignment vertical="top"/>
      <protection/>
    </xf>
    <xf numFmtId="0" fontId="13" fillId="3" borderId="4" xfId="121" applyFill="1" applyBorder="1">
      <alignment horizontal="center" wrapText="1"/>
      <protection/>
    </xf>
    <xf numFmtId="0" fontId="13" fillId="3" borderId="8" xfId="121" applyFill="1" applyBorder="1">
      <alignment horizontal="center" wrapText="1"/>
      <protection/>
    </xf>
    <xf numFmtId="0" fontId="13" fillId="3" borderId="3" xfId="121" applyFill="1" applyBorder="1">
      <alignment horizontal="center" wrapText="1"/>
      <protection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13" fillId="3" borderId="1" xfId="120" applyFill="1" applyBorder="1">
      <alignment horizontal="left"/>
      <protection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164" fontId="0" fillId="0" borderId="0" xfId="15" applyBorder="1">
      <alignment vertical="top"/>
      <protection/>
    </xf>
    <xf numFmtId="0" fontId="0" fillId="0" borderId="8" xfId="0" applyBorder="1" applyAlignment="1">
      <alignment/>
    </xf>
    <xf numFmtId="0" fontId="0" fillId="0" borderId="1" xfId="110" applyBorder="1">
      <alignment horizontal="left" vertical="top" indent="1"/>
      <protection/>
    </xf>
    <xf numFmtId="171" fontId="11" fillId="0" borderId="0" xfId="80" applyBorder="1">
      <alignment vertical="top"/>
      <protection locked="0"/>
    </xf>
    <xf numFmtId="49" fontId="11" fillId="0" borderId="2" xfId="74" applyBorder="1">
      <alignment vertical="top"/>
      <protection locked="0"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15" applyBorder="1">
      <alignment vertical="top"/>
      <protection/>
    </xf>
    <xf numFmtId="164" fontId="11" fillId="0" borderId="0" xfId="57" applyBorder="1">
      <alignment vertical="top"/>
      <protection locked="0"/>
    </xf>
    <xf numFmtId="0" fontId="3" fillId="0" borderId="0" xfId="103">
      <alignment vertical="top"/>
      <protection/>
    </xf>
    <xf numFmtId="0" fontId="0" fillId="0" borderId="0" xfId="101">
      <alignment/>
      <protection/>
    </xf>
    <xf numFmtId="0" fontId="0" fillId="0" borderId="0" xfId="100">
      <alignment vertical="top" wrapText="1"/>
      <protection/>
    </xf>
    <xf numFmtId="0" fontId="0" fillId="0" borderId="0" xfId="100" applyFont="1">
      <alignment vertical="top" wrapText="1"/>
      <protection/>
    </xf>
    <xf numFmtId="0" fontId="0" fillId="4" borderId="0" xfId="101" applyFill="1">
      <alignment/>
      <protection/>
    </xf>
    <xf numFmtId="164" fontId="0" fillId="0" borderId="0" xfId="16" applyBorder="1">
      <alignment vertical="top"/>
      <protection/>
    </xf>
    <xf numFmtId="164" fontId="0" fillId="4" borderId="0" xfId="16" applyFill="1" applyBorder="1">
      <alignment vertical="top"/>
      <protection/>
    </xf>
    <xf numFmtId="0" fontId="0" fillId="0" borderId="0" xfId="119" applyBorder="1">
      <alignment horizontal="center"/>
      <protection/>
    </xf>
    <xf numFmtId="0" fontId="0" fillId="0" borderId="0" xfId="119">
      <alignment horizontal="center"/>
      <protection/>
    </xf>
    <xf numFmtId="0" fontId="14" fillId="3" borderId="5" xfId="48" applyFont="1" applyFill="1" applyBorder="1">
      <alignment vertical="top"/>
      <protection/>
    </xf>
    <xf numFmtId="0" fontId="0" fillId="3" borderId="6" xfId="101" applyFill="1" applyBorder="1">
      <alignment/>
      <protection/>
    </xf>
    <xf numFmtId="0" fontId="0" fillId="3" borderId="7" xfId="101" applyFill="1" applyBorder="1">
      <alignment/>
      <protection/>
    </xf>
    <xf numFmtId="0" fontId="14" fillId="3" borderId="1" xfId="48" applyFill="1" applyBorder="1">
      <alignment vertical="top"/>
      <protection/>
    </xf>
    <xf numFmtId="0" fontId="0" fillId="3" borderId="0" xfId="101" applyFill="1" applyBorder="1">
      <alignment/>
      <protection/>
    </xf>
    <xf numFmtId="0" fontId="0" fillId="3" borderId="2" xfId="101" applyFill="1" applyBorder="1">
      <alignment/>
      <protection/>
    </xf>
    <xf numFmtId="0" fontId="15" fillId="3" borderId="1" xfId="50" applyFill="1" applyBorder="1">
      <alignment vertical="top"/>
      <protection/>
    </xf>
    <xf numFmtId="0" fontId="0" fillId="3" borderId="4" xfId="122" applyFill="1" applyBorder="1">
      <alignment horizontal="center" wrapText="1"/>
      <protection/>
    </xf>
    <xf numFmtId="0" fontId="0" fillId="3" borderId="8" xfId="122" applyFill="1" applyBorder="1">
      <alignment horizontal="center" wrapText="1"/>
      <protection/>
    </xf>
    <xf numFmtId="0" fontId="0" fillId="3" borderId="8" xfId="119" applyFill="1" applyBorder="1">
      <alignment horizontal="center"/>
      <protection/>
    </xf>
    <xf numFmtId="0" fontId="0" fillId="3" borderId="8" xfId="119" applyFont="1" applyFill="1" applyBorder="1">
      <alignment horizontal="center"/>
      <protection/>
    </xf>
    <xf numFmtId="0" fontId="0" fillId="3" borderId="3" xfId="119" applyFont="1" applyFill="1" applyBorder="1">
      <alignment horizontal="center"/>
      <protection/>
    </xf>
    <xf numFmtId="194" fontId="0" fillId="0" borderId="5" xfId="33" applyBorder="1">
      <alignment/>
      <protection/>
    </xf>
    <xf numFmtId="0" fontId="3" fillId="0" borderId="6" xfId="103" applyBorder="1">
      <alignment vertical="top"/>
      <protection/>
    </xf>
    <xf numFmtId="164" fontId="0" fillId="0" borderId="6" xfId="16" applyBorder="1">
      <alignment vertical="top"/>
      <protection/>
    </xf>
    <xf numFmtId="0" fontId="0" fillId="0" borderId="7" xfId="101" applyBorder="1">
      <alignment/>
      <protection/>
    </xf>
    <xf numFmtId="194" fontId="0" fillId="0" borderId="1" xfId="33" applyBorder="1">
      <alignment/>
      <protection/>
    </xf>
    <xf numFmtId="0" fontId="0" fillId="0" borderId="0" xfId="111" applyBorder="1">
      <alignment horizontal="left" vertical="top" indent="1"/>
      <protection/>
    </xf>
    <xf numFmtId="0" fontId="0" fillId="0" borderId="2" xfId="101" applyBorder="1">
      <alignment/>
      <protection/>
    </xf>
    <xf numFmtId="0" fontId="0" fillId="0" borderId="1" xfId="101" applyBorder="1">
      <alignment/>
      <protection/>
    </xf>
    <xf numFmtId="0" fontId="3" fillId="0" borderId="0" xfId="103" applyBorder="1">
      <alignment vertical="top"/>
      <protection/>
    </xf>
    <xf numFmtId="0" fontId="0" fillId="0" borderId="0" xfId="101" applyBorder="1">
      <alignment/>
      <protection/>
    </xf>
    <xf numFmtId="0" fontId="3" fillId="0" borderId="0" xfId="105" applyBorder="1">
      <alignment horizontal="left" vertical="top" indent="1"/>
      <protection/>
    </xf>
    <xf numFmtId="0" fontId="0" fillId="0" borderId="0" xfId="113" applyBorder="1">
      <alignment horizontal="left" vertical="top" indent="2"/>
      <protection/>
    </xf>
    <xf numFmtId="164" fontId="11" fillId="0" borderId="0" xfId="58" applyBorder="1">
      <alignment vertical="top"/>
      <protection locked="0"/>
    </xf>
    <xf numFmtId="0" fontId="3" fillId="0" borderId="0" xfId="107" applyBorder="1">
      <alignment horizontal="left" vertical="top" indent="2"/>
      <protection/>
    </xf>
    <xf numFmtId="0" fontId="0" fillId="0" borderId="1" xfId="101" applyFill="1" applyBorder="1">
      <alignment/>
      <protection/>
    </xf>
    <xf numFmtId="0" fontId="0" fillId="0" borderId="0" xfId="115" applyBorder="1">
      <alignment horizontal="left" vertical="top" indent="3"/>
      <protection/>
    </xf>
    <xf numFmtId="171" fontId="11" fillId="0" borderId="0" xfId="81" applyFill="1" applyBorder="1">
      <alignment vertical="top"/>
      <protection locked="0"/>
    </xf>
    <xf numFmtId="0" fontId="0" fillId="0" borderId="4" xfId="101" applyBorder="1">
      <alignment/>
      <protection/>
    </xf>
    <xf numFmtId="0" fontId="0" fillId="0" borderId="8" xfId="101" applyBorder="1">
      <alignment/>
      <protection/>
    </xf>
    <xf numFmtId="0" fontId="0" fillId="0" borderId="3" xfId="101" applyBorder="1">
      <alignment/>
      <protection/>
    </xf>
  </cellXfs>
  <cellStyles count="109">
    <cellStyle name="Normal" xfId="0"/>
    <cellStyle name="cc0 -CalComma" xfId="15"/>
    <cellStyle name="cc0 -CalComma_SmallSheetNavigate" xfId="16"/>
    <cellStyle name="cc0k -CalCommaThousand" xfId="17"/>
    <cellStyle name="cc0m -CalCommaMillion" xfId="18"/>
    <cellStyle name="cc1 -CalComma" xfId="19"/>
    <cellStyle name="cc2 -CalComma" xfId="20"/>
    <cellStyle name="cc3 -CalComma" xfId="21"/>
    <cellStyle name="cc4 -CalComma" xfId="22"/>
    <cellStyle name="cdDMM -CalDate" xfId="23"/>
    <cellStyle name="cdDMMY -CalDate" xfId="24"/>
    <cellStyle name="cdDMMYHM -CalDateTime" xfId="25"/>
    <cellStyle name="cdDMY -CalDate" xfId="26"/>
    <cellStyle name="cdMDY -CalDate" xfId="27"/>
    <cellStyle name="cdMMY -CalDate" xfId="28"/>
    <cellStyle name="cdMMYc-CalDateC" xfId="29"/>
    <cellStyle name="cf0 -CalFixed" xfId="30"/>
    <cellStyle name="cmHM  -CalTime" xfId="31"/>
    <cellStyle name="cmHM24+ -CalTime" xfId="32"/>
    <cellStyle name="cNL -NL code" xfId="33"/>
    <cellStyle name="cp0 -CalPercent" xfId="34"/>
    <cellStyle name="cp1 -CalPercent" xfId="35"/>
    <cellStyle name="cp2 -CalPercent" xfId="36"/>
    <cellStyle name="cp3 -CalPercent" xfId="37"/>
    <cellStyle name="cr0 -CalCurr" xfId="38"/>
    <cellStyle name="cr0k -CalCurrThousand" xfId="39"/>
    <cellStyle name="cr0m -CalCurrMillion" xfId="40"/>
    <cellStyle name="cr1 -CalCurr" xfId="41"/>
    <cellStyle name="cr2 -CalCurr" xfId="42"/>
    <cellStyle name="cr3 -CalCurr" xfId="43"/>
    <cellStyle name="cr4 -CalCurr" xfId="44"/>
    <cellStyle name="Followed Hyperlink" xfId="45"/>
    <cellStyle name="h0 -Heading" xfId="46"/>
    <cellStyle name="h1 -Heading" xfId="47"/>
    <cellStyle name="h1 -Heading_SmallSheetNavigate" xfId="48"/>
    <cellStyle name="h2 -Heading" xfId="49"/>
    <cellStyle name="h2 -Heading_SmallSheetNavigate" xfId="50"/>
    <cellStyle name="h3 -Heading" xfId="51"/>
    <cellStyle name="hp0 -Hyperlink" xfId="52"/>
    <cellStyle name="hp1 -Hyperlink" xfId="53"/>
    <cellStyle name="hp2 -Hyperlink" xfId="54"/>
    <cellStyle name="hp3 -Hyperlink" xfId="55"/>
    <cellStyle name="Hyperlink" xfId="56"/>
    <cellStyle name="ic0 -InpComma" xfId="57"/>
    <cellStyle name="ic0 -InpComma_SmallSheetNavigate" xfId="58"/>
    <cellStyle name="ic0k -InpCommaThousand" xfId="59"/>
    <cellStyle name="ic0m -InpCommaMillion" xfId="60"/>
    <cellStyle name="ic1 -InpComma" xfId="61"/>
    <cellStyle name="ic2 -InpComma" xfId="62"/>
    <cellStyle name="ic3 -InpComma" xfId="63"/>
    <cellStyle name="ic4 -InpComma" xfId="64"/>
    <cellStyle name="idDMM -InpDate" xfId="65"/>
    <cellStyle name="idDMMY -InpDate" xfId="66"/>
    <cellStyle name="idDMMYHM -InpDateTime" xfId="67"/>
    <cellStyle name="idDMY -InpDate" xfId="68"/>
    <cellStyle name="idMDY -InpDate" xfId="69"/>
    <cellStyle name="idMMY -InpDate" xfId="70"/>
    <cellStyle name="if0 -InpFixed" xfId="71"/>
    <cellStyle name="if0b-InpFixedB" xfId="72"/>
    <cellStyle name="if0-InpFixed" xfId="73"/>
    <cellStyle name="iln -InpTableTextNoWrap" xfId="74"/>
    <cellStyle name="ilnb-InpTableTextNoWrapB" xfId="75"/>
    <cellStyle name="ilw -InpTableTextWrap" xfId="76"/>
    <cellStyle name="imHM  -InpTime" xfId="77"/>
    <cellStyle name="imHM24+ -InpTime" xfId="78"/>
    <cellStyle name="ip0 -InpPercent" xfId="79"/>
    <cellStyle name="ip1 -InpPercent" xfId="80"/>
    <cellStyle name="ip1 -InpPercent_SmallSheetNavigate" xfId="81"/>
    <cellStyle name="ip2 -InpPercent" xfId="82"/>
    <cellStyle name="ip3 -InpPercent" xfId="83"/>
    <cellStyle name="ir0 -InpCurr" xfId="84"/>
    <cellStyle name="ir0k -InpCurrThousand" xfId="85"/>
    <cellStyle name="ir0m -InpCurrMillion" xfId="86"/>
    <cellStyle name="ir1 -InpCurr" xfId="87"/>
    <cellStyle name="ir2 -InpCurr" xfId="88"/>
    <cellStyle name="ir3 -InpCurr" xfId="89"/>
    <cellStyle name="ir4 -InpCurr" xfId="90"/>
    <cellStyle name="is0 -InpSideText" xfId="91"/>
    <cellStyle name="is1 -InpSideText" xfId="92"/>
    <cellStyle name="is2 -InpSideText" xfId="93"/>
    <cellStyle name="is3 -InpSideText" xfId="94"/>
    <cellStyle name="is4 -InpSideText" xfId="95"/>
    <cellStyle name="itn -InpTopTextNoWrap" xfId="96"/>
    <cellStyle name="itw -InpTopTextWrap" xfId="97"/>
    <cellStyle name="ltn -TableTextNoWrap" xfId="98"/>
    <cellStyle name="ltw -TableTextWrap" xfId="99"/>
    <cellStyle name="ltw -TableTextWrap_SmallSheetNavigate" xfId="100"/>
    <cellStyle name="Normal_SmallSheetNavigate" xfId="101"/>
    <cellStyle name="sh0 -SideHeading" xfId="102"/>
    <cellStyle name="sh0 -SideHeading_SmallSheetNavigate" xfId="103"/>
    <cellStyle name="sh1 -SideHeading" xfId="104"/>
    <cellStyle name="sh1 -SideHeading_SmallSheetNavigate" xfId="105"/>
    <cellStyle name="sh2 -SideHeading" xfId="106"/>
    <cellStyle name="sh2 -SideHeading_SmallSheetNavigate" xfId="107"/>
    <cellStyle name="sh3 -SideHeading" xfId="108"/>
    <cellStyle name="st0 -SideText" xfId="109"/>
    <cellStyle name="st1 -SideText" xfId="110"/>
    <cellStyle name="st1 -SideText_SmallSheetNavigate" xfId="111"/>
    <cellStyle name="st2 -SideText" xfId="112"/>
    <cellStyle name="st2 -SideText_SmallSheetNavigate" xfId="113"/>
    <cellStyle name="st3 -SideText" xfId="114"/>
    <cellStyle name="st3 -SideText_SmallSheetNavigate" xfId="115"/>
    <cellStyle name="st4 -SideText" xfId="116"/>
    <cellStyle name="tdMMYc-TopDateC" xfId="117"/>
    <cellStyle name="ttn -TopTextNoWrap" xfId="118"/>
    <cellStyle name="ttn -TopTextNoWrap_SmallSheetNavigate" xfId="119"/>
    <cellStyle name="ttnl -TopTextNoWrapL" xfId="120"/>
    <cellStyle name="ttw -TopTextWrap" xfId="121"/>
    <cellStyle name="ttw -TopTextWrap_SmallSheetNavigate" xfId="1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EBF1DE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allSheetNavig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Params"/>
      <sheetName val="iDatabase"/>
    </sheetNames>
    <sheetDataSet>
      <sheetData sheetId="1">
        <row r="8">
          <cell r="B8" t="str">
            <v>AbleOwl © 2008</v>
          </cell>
        </row>
        <row r="11">
          <cell r="B11" t="str">
            <v>23-Jun-2010 5:40 PM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17" t="s">
        <v>13</v>
      </c>
      <c r="B1" s="18"/>
      <c r="C1" s="18"/>
      <c r="D1" s="20"/>
    </row>
    <row r="2" spans="1:4" ht="15.75">
      <c r="A2" s="21" t="str">
        <f>kAppName</f>
        <v>Commisions</v>
      </c>
      <c r="B2" s="22"/>
      <c r="C2" s="22"/>
      <c r="D2" s="24"/>
    </row>
    <row r="3" spans="1:4" ht="11.25">
      <c r="A3" s="32" t="str">
        <f>"Version "&amp;kVersion</f>
        <v>Version 25-Nov-2010A</v>
      </c>
      <c r="B3" s="22"/>
      <c r="C3" s="22"/>
      <c r="D3" s="24"/>
    </row>
    <row r="4" spans="1:4" ht="12" thickBot="1">
      <c r="A4" s="33"/>
      <c r="B4" s="34"/>
      <c r="C4" s="34"/>
      <c r="D4" s="31"/>
    </row>
    <row r="5" ht="11.25">
      <c r="A5" s="7" t="s">
        <v>21</v>
      </c>
    </row>
    <row r="6" spans="1:3" ht="11.25">
      <c r="A6" s="8" t="s">
        <v>11</v>
      </c>
      <c r="C6" s="9" t="s">
        <v>111</v>
      </c>
    </row>
    <row r="7" spans="1:3" ht="11.25">
      <c r="A7" s="8" t="s">
        <v>5</v>
      </c>
      <c r="C7" s="4" t="str">
        <f ca="1">SUBSTITUTE(LEFT(CELL("filename",C7),FIND("]",CELL("filename",C7))-1),"[","")</f>
        <v>C:\d\Sem\Foundation\F1NextStep1\Handout\SeminarManualFiles\ExRangeNames.xls</v>
      </c>
    </row>
    <row r="8" spans="1:3" ht="11.25">
      <c r="A8" s="8" t="s">
        <v>6</v>
      </c>
      <c r="C8" t="str">
        <f>kVersion</f>
        <v>25-Nov-2010A</v>
      </c>
    </row>
    <row r="9" spans="1:3" ht="11.25">
      <c r="A9" s="8" t="s">
        <v>12</v>
      </c>
      <c r="C9" t="s">
        <v>25</v>
      </c>
    </row>
    <row r="10" spans="1:3" ht="11.25">
      <c r="A10" s="8" t="s">
        <v>14</v>
      </c>
      <c r="C10" s="9"/>
    </row>
    <row r="11" spans="1:3" ht="11.25">
      <c r="A11" s="8" t="s">
        <v>7</v>
      </c>
      <c r="C11" s="9"/>
    </row>
    <row r="12" ht="11.25">
      <c r="A12" s="8" t="s">
        <v>19</v>
      </c>
    </row>
    <row r="13" spans="1:3" ht="11.25">
      <c r="A13" s="10" t="s">
        <v>15</v>
      </c>
      <c r="C13" s="9" t="s">
        <v>110</v>
      </c>
    </row>
    <row r="14" spans="1:3" ht="11.25">
      <c r="A14" s="10" t="s">
        <v>16</v>
      </c>
      <c r="C14" s="9" t="s">
        <v>110</v>
      </c>
    </row>
    <row r="15" spans="1:3" ht="11.25">
      <c r="A15" s="10" t="s">
        <v>20</v>
      </c>
      <c r="C15" s="9" t="s">
        <v>110</v>
      </c>
    </row>
    <row r="16" spans="1:3" ht="11.25">
      <c r="A16" s="10" t="s">
        <v>17</v>
      </c>
      <c r="C16" s="9" t="s">
        <v>110</v>
      </c>
    </row>
    <row r="17" spans="1:3" ht="11.25">
      <c r="A17" s="10" t="s">
        <v>18</v>
      </c>
      <c r="C17" s="9" t="s">
        <v>110</v>
      </c>
    </row>
    <row r="18" spans="1:2" ht="11.25">
      <c r="A18" s="12" t="s">
        <v>3</v>
      </c>
      <c r="B18" s="4"/>
    </row>
    <row r="19" spans="1:3" ht="11.25">
      <c r="A19" s="14" t="s">
        <v>23</v>
      </c>
      <c r="B19" s="13"/>
      <c r="C19" s="13"/>
    </row>
    <row r="20" spans="1:3" ht="11.25">
      <c r="A20" s="11"/>
      <c r="B20" s="4"/>
      <c r="C20" s="13"/>
    </row>
    <row r="21" spans="1:3" ht="11.25">
      <c r="A21" s="16" t="s">
        <v>24</v>
      </c>
      <c r="B21" s="4"/>
      <c r="C21" s="4"/>
    </row>
    <row r="22" spans="1:3" ht="11.25">
      <c r="A22" s="11"/>
      <c r="B22" s="4"/>
      <c r="C22" s="4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1"/>
  <headerFooter alignWithMargins="0">
    <oddFooter>&amp;L&amp;8&amp;D &amp;T&amp;C&amp;8&amp;Z&amp;F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K11:N21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L17" sqref="L17"/>
    </sheetView>
  </sheetViews>
  <sheetFormatPr defaultColWidth="9.33203125" defaultRowHeight="11.25" outlineLevelRow="2"/>
  <cols>
    <col min="11" max="11" width="30.83203125" style="0" customWidth="1"/>
    <col min="12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112</v>
      </c>
      <c r="L11" s="19" t="str">
        <f>kOrgName</f>
        <v>AbleOwl</v>
      </c>
      <c r="M11" s="18"/>
      <c r="N11" s="20"/>
    </row>
    <row r="12" spans="11:14" ht="15.75">
      <c r="K12" s="21"/>
      <c r="L12" s="23" t="str">
        <f>kNow</f>
        <v>23-Aug-2011 4:56 p.m. </v>
      </c>
      <c r="M12" s="22"/>
      <c r="N12" s="24"/>
    </row>
    <row r="13" spans="11:14" ht="12.75">
      <c r="K13" s="25"/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 outlineLevel="2">
      <c r="K16" s="3" t="s">
        <v>27</v>
      </c>
      <c r="L16" s="4"/>
      <c r="M16" s="4"/>
      <c r="N16" s="1"/>
    </row>
    <row r="17" spans="11:14" ht="11.25" outlineLevel="2">
      <c r="K17" s="37" t="s">
        <v>28</v>
      </c>
      <c r="L17" s="38">
        <v>0.025</v>
      </c>
      <c r="M17" s="4"/>
      <c r="N17" s="1"/>
    </row>
    <row r="18" spans="11:14" ht="11.25" outlineLevel="2">
      <c r="K18" s="37" t="s">
        <v>29</v>
      </c>
      <c r="L18" s="38">
        <v>0.015</v>
      </c>
      <c r="M18" s="4"/>
      <c r="N18" s="1"/>
    </row>
    <row r="19" spans="11:14" ht="11.25" outlineLevel="2">
      <c r="K19" s="3" t="s">
        <v>26</v>
      </c>
      <c r="M19" s="4"/>
      <c r="N19" s="1"/>
    </row>
    <row r="20" spans="11:14" ht="11.25" outlineLevel="1">
      <c r="K20" s="37" t="s">
        <v>26</v>
      </c>
      <c r="L20" s="38">
        <v>0.02</v>
      </c>
      <c r="M20" s="35"/>
      <c r="N20" s="1"/>
    </row>
    <row r="21" spans="11:14" ht="6" customHeight="1" thickBot="1">
      <c r="K21" s="5"/>
      <c r="L21" s="36"/>
      <c r="M21" s="36"/>
      <c r="N21" s="2"/>
    </row>
  </sheetData>
  <sheetProtection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17" t="s">
        <v>0</v>
      </c>
      <c r="B1" s="20"/>
    </row>
    <row r="2" spans="1:2" ht="15.75">
      <c r="A2" s="21" t="str">
        <f>kAppName</f>
        <v>Commisions</v>
      </c>
      <c r="B2" s="24"/>
    </row>
    <row r="3" spans="1:2" ht="11.25">
      <c r="A3" s="29"/>
      <c r="B3" s="24"/>
    </row>
    <row r="4" spans="1:2" ht="12" thickBot="1">
      <c r="A4" s="30"/>
      <c r="B4" s="31"/>
    </row>
    <row r="5" spans="1:2" ht="11.25">
      <c r="A5" s="3"/>
      <c r="B5" s="1"/>
    </row>
    <row r="6" spans="1:2" ht="11.25">
      <c r="A6" s="3" t="s">
        <v>4</v>
      </c>
      <c r="B6" s="1" t="s">
        <v>107</v>
      </c>
    </row>
    <row r="7" spans="1:2" ht="11.25">
      <c r="A7" s="6" t="s">
        <v>6</v>
      </c>
      <c r="B7" s="1" t="s">
        <v>113</v>
      </c>
    </row>
    <row r="8" spans="1:2" ht="11.25">
      <c r="A8" s="3" t="s">
        <v>2</v>
      </c>
      <c r="B8" s="1" t="s">
        <v>30</v>
      </c>
    </row>
    <row r="9" spans="1:2" ht="11.25">
      <c r="A9" s="3" t="s">
        <v>108</v>
      </c>
      <c r="B9" s="39" t="s">
        <v>109</v>
      </c>
    </row>
    <row r="10" spans="1:2" ht="11.25">
      <c r="A10" s="3" t="s">
        <v>8</v>
      </c>
      <c r="B10" s="15">
        <v>0.001</v>
      </c>
    </row>
    <row r="11" spans="1:2" ht="11.25">
      <c r="A11" s="3" t="s">
        <v>9</v>
      </c>
      <c r="B11" s="1" t="s">
        <v>10</v>
      </c>
    </row>
    <row r="12" spans="1:2" ht="11.25">
      <c r="A12" s="3" t="s">
        <v>1</v>
      </c>
      <c r="B12" s="1" t="str">
        <f ca="1">TEXT(NOW(),"d-mmm-yyyy h:mm AM/PM ")</f>
        <v>23-Aug-2011 4:56 p.m. </v>
      </c>
    </row>
    <row r="13" spans="1:2" ht="11.25">
      <c r="A13" s="3" t="s">
        <v>22</v>
      </c>
      <c r="B13" s="1" t="b">
        <v>1</v>
      </c>
    </row>
    <row r="14" spans="1:2" ht="6" customHeight="1" thickBot="1">
      <c r="A14" s="5"/>
      <c r="B14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N32"/>
  <sheetViews>
    <sheetView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93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51500</v>
      </c>
      <c r="N17" s="1"/>
    </row>
    <row r="18" spans="11:14" ht="11.25">
      <c r="K18" s="37" t="s">
        <v>29</v>
      </c>
      <c r="L18" s="4"/>
      <c r="M18" s="43">
        <v>142100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193600</v>
      </c>
      <c r="N20" s="1"/>
    </row>
    <row r="21" spans="11:14" ht="11.25">
      <c r="K21" s="37" t="s">
        <v>99</v>
      </c>
      <c r="L21" s="4"/>
      <c r="M21" s="43">
        <v>150000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3419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3419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K11:N32"/>
  <sheetViews>
    <sheetView showOutlineSymbols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92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25480</v>
      </c>
      <c r="N17" s="1"/>
    </row>
    <row r="18" spans="11:14" ht="11.25">
      <c r="K18" s="37" t="s">
        <v>29</v>
      </c>
      <c r="L18" s="4"/>
      <c r="M18" s="43">
        <v>96840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122320</v>
      </c>
      <c r="N20" s="1"/>
    </row>
    <row r="21" spans="11:14" ht="11.25">
      <c r="K21" s="37" t="s">
        <v>99</v>
      </c>
      <c r="L21" s="4"/>
      <c r="M21" s="43">
        <v>120000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2089.6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2089.6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K11:N32"/>
  <sheetViews>
    <sheetView showOutlineSymbols="0" workbookViewId="0" topLeftCell="K11">
      <pane xSplit="1" ySplit="4" topLeftCell="L15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94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42300</v>
      </c>
      <c r="N17" s="1"/>
    </row>
    <row r="18" spans="11:14" ht="11.25">
      <c r="K18" s="37" t="s">
        <v>29</v>
      </c>
      <c r="L18" s="4"/>
      <c r="M18" s="43">
        <v>132800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175100</v>
      </c>
      <c r="N20" s="1"/>
    </row>
    <row r="21" spans="11:14" ht="11.25">
      <c r="K21" s="37" t="s">
        <v>99</v>
      </c>
      <c r="L21" s="4"/>
      <c r="M21" s="43">
        <v>200000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0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0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K11:N32"/>
  <sheetViews>
    <sheetView showOutlineSymbols="0" workbookViewId="0" topLeftCell="K11">
      <pane xSplit="1" ySplit="4" topLeftCell="L15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95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76030</v>
      </c>
      <c r="N17" s="1"/>
    </row>
    <row r="18" spans="11:14" ht="11.25">
      <c r="K18" s="37" t="s">
        <v>29</v>
      </c>
      <c r="L18" s="4"/>
      <c r="M18" s="43">
        <v>62500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138530</v>
      </c>
      <c r="N20" s="1"/>
    </row>
    <row r="21" spans="11:14" ht="11.25">
      <c r="K21" s="37" t="s">
        <v>99</v>
      </c>
      <c r="L21" s="4"/>
      <c r="M21" s="43">
        <v>125000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2838.25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2838.25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K11:N32"/>
  <sheetViews>
    <sheetView showOutlineSymbols="0" workbookViewId="0" topLeftCell="K11">
      <pane xSplit="1" ySplit="4" topLeftCell="L15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96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11380</v>
      </c>
      <c r="N17" s="1"/>
    </row>
    <row r="18" spans="11:14" ht="11.25">
      <c r="K18" s="37" t="s">
        <v>29</v>
      </c>
      <c r="L18" s="4"/>
      <c r="M18" s="43">
        <v>137020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148400</v>
      </c>
      <c r="N20" s="1"/>
    </row>
    <row r="21" spans="11:14" ht="11.25">
      <c r="K21" s="37" t="s">
        <v>99</v>
      </c>
      <c r="L21" s="4"/>
      <c r="M21" s="43">
        <v>100000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2339.7999999999997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2339.7999999999997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K11:N32"/>
  <sheetViews>
    <sheetView showOutlineSymbols="0" workbookViewId="0" topLeftCell="K11">
      <pane xSplit="1" ySplit="4" topLeftCell="L15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3" max="13" width="10.33203125" style="0" customWidth="1"/>
    <col min="14" max="14" width="1.83203125" style="0" customWidth="1"/>
  </cols>
  <sheetData>
    <row r="10" ht="12" thickBot="1"/>
    <row r="11" spans="11:14" ht="15.75">
      <c r="K11" s="17" t="s">
        <v>106</v>
      </c>
      <c r="L11" s="19" t="str">
        <f>kOrgName</f>
        <v>AbleOwl</v>
      </c>
      <c r="M11" s="19"/>
      <c r="N11" s="20"/>
    </row>
    <row r="12" spans="11:14" ht="15.75">
      <c r="K12" s="21" t="s">
        <v>97</v>
      </c>
      <c r="L12" s="23" t="str">
        <f>kNow</f>
        <v>23-Aug-2011 4:56 p.m. </v>
      </c>
      <c r="M12" s="23"/>
      <c r="N12" s="24"/>
    </row>
    <row r="13" spans="11:14" ht="12.75">
      <c r="K13" s="25" t="str">
        <f>kPeriod</f>
        <v>Month: Sep-08</v>
      </c>
      <c r="L13" s="22"/>
      <c r="M13" s="22"/>
      <c r="N13" s="24"/>
    </row>
    <row r="14" spans="11:14" ht="12" thickBot="1">
      <c r="K14" s="26"/>
      <c r="L14" s="27"/>
      <c r="M14" s="27"/>
      <c r="N14" s="28"/>
    </row>
    <row r="15" spans="11:14" ht="11.25">
      <c r="K15" s="3"/>
      <c r="L15" s="4"/>
      <c r="M15" s="4"/>
      <c r="N15" s="1"/>
    </row>
    <row r="16" spans="11:14" ht="11.25">
      <c r="K16" s="3" t="s">
        <v>98</v>
      </c>
      <c r="L16" s="4"/>
      <c r="M16" s="4"/>
      <c r="N16" s="1"/>
    </row>
    <row r="17" spans="11:14" ht="11.25">
      <c r="K17" s="37" t="s">
        <v>28</v>
      </c>
      <c r="L17" s="4"/>
      <c r="M17" s="43">
        <v>4200</v>
      </c>
      <c r="N17" s="1"/>
    </row>
    <row r="18" spans="11:14" ht="11.25">
      <c r="K18" s="37" t="s">
        <v>29</v>
      </c>
      <c r="L18" s="4"/>
      <c r="M18" s="43">
        <v>29400</v>
      </c>
      <c r="N18" s="1"/>
    </row>
    <row r="19" spans="11:14" ht="6.75" customHeight="1">
      <c r="K19" s="37"/>
      <c r="L19" s="4"/>
      <c r="M19" s="40"/>
      <c r="N19" s="1"/>
    </row>
    <row r="20" spans="11:14" ht="11.25">
      <c r="K20" s="37" t="s">
        <v>105</v>
      </c>
      <c r="L20" s="4"/>
      <c r="M20" s="42">
        <f>SUM(M15:M19)</f>
        <v>33600</v>
      </c>
      <c r="N20" s="1"/>
    </row>
    <row r="21" spans="11:14" ht="11.25">
      <c r="K21" s="37" t="s">
        <v>99</v>
      </c>
      <c r="L21" s="4"/>
      <c r="M21" s="43">
        <v>100000</v>
      </c>
      <c r="N21" s="1"/>
    </row>
    <row r="22" spans="11:14" ht="11.25">
      <c r="K22" s="3"/>
      <c r="L22" s="4"/>
      <c r="M22" s="4"/>
      <c r="N22" s="1"/>
    </row>
    <row r="23" spans="11:14" ht="11.25">
      <c r="K23" s="3" t="s">
        <v>104</v>
      </c>
      <c r="L23" s="4"/>
      <c r="M23" s="35">
        <f>IF(M20&lt;M21,0,M17*iCommissionRates!L17+M18*iCommissionRates!L18)</f>
        <v>0</v>
      </c>
      <c r="N23" s="1"/>
    </row>
    <row r="24" spans="11:14" ht="11.25">
      <c r="K24" s="3"/>
      <c r="L24" s="4"/>
      <c r="M24" s="4"/>
      <c r="N24" s="1"/>
    </row>
    <row r="25" spans="11:14" ht="11.25">
      <c r="K25" s="3" t="s">
        <v>100</v>
      </c>
      <c r="L25" s="4"/>
      <c r="M25" s="43">
        <v>1439070</v>
      </c>
      <c r="N25" s="1"/>
    </row>
    <row r="26" spans="11:14" ht="11.25">
      <c r="K26" s="3"/>
      <c r="L26" s="4"/>
      <c r="M26" s="4"/>
      <c r="N26" s="1"/>
    </row>
    <row r="27" spans="11:14" ht="11.25">
      <c r="K27" s="3" t="s">
        <v>101</v>
      </c>
      <c r="L27" s="4"/>
      <c r="M27" s="43">
        <v>1200000</v>
      </c>
      <c r="N27" s="1"/>
    </row>
    <row r="28" spans="11:14" ht="11.25">
      <c r="K28" s="3"/>
      <c r="L28" s="4"/>
      <c r="M28" s="4"/>
      <c r="N28" s="1"/>
    </row>
    <row r="29" spans="11:14" ht="11.25">
      <c r="K29" s="3" t="s">
        <v>102</v>
      </c>
      <c r="L29" s="4"/>
      <c r="M29" s="35"/>
      <c r="N29" s="1"/>
    </row>
    <row r="30" spans="11:14" ht="6.75" customHeight="1">
      <c r="K30" s="3"/>
      <c r="L30" s="4"/>
      <c r="M30" s="40"/>
      <c r="N30" s="1"/>
    </row>
    <row r="31" spans="11:14" ht="12" thickBot="1">
      <c r="K31" s="3" t="s">
        <v>103</v>
      </c>
      <c r="L31" s="4"/>
      <c r="M31" s="41">
        <f>M23+M29</f>
        <v>0</v>
      </c>
      <c r="N31" s="1"/>
    </row>
    <row r="32" spans="11:14" ht="6.75" customHeight="1" thickBot="1" thickTop="1">
      <c r="K32" s="5"/>
      <c r="L32" s="36"/>
      <c r="M32" s="36"/>
      <c r="N32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1"/>
  <headerFooter alignWithMargins="0">
    <oddFooter>&amp;L&amp;8&amp;D &amp;T&amp;C&amp;8&amp;Z&amp;F&amp;R&amp;8&amp;P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R38"/>
  <sheetViews>
    <sheetView tabSelected="1" workbookViewId="0" topLeftCell="K11">
      <pane xSplit="2" ySplit="4" topLeftCell="M15" activePane="bottomRight" state="frozen"/>
      <selection pane="topLeft" activeCell="K11" sqref="K11"/>
      <selection pane="topRight" activeCell="M11" sqref="M11"/>
      <selection pane="bottomLeft" activeCell="K15" sqref="K15"/>
      <selection pane="bottomRight" activeCell="L19" sqref="L19"/>
    </sheetView>
  </sheetViews>
  <sheetFormatPr defaultColWidth="9.33203125" defaultRowHeight="11.25"/>
  <cols>
    <col min="1" max="8" width="9.33203125" style="45" customWidth="1"/>
    <col min="9" max="9" width="32.66015625" style="45" customWidth="1"/>
    <col min="10" max="10" width="9.33203125" style="45" customWidth="1"/>
    <col min="11" max="11" width="19.66015625" style="45" customWidth="1"/>
    <col min="12" max="12" width="35.16015625" style="45" bestFit="1" customWidth="1"/>
    <col min="13" max="16" width="10.33203125" style="45" customWidth="1"/>
    <col min="17" max="17" width="11.33203125" style="45" customWidth="1"/>
    <col min="18" max="18" width="1.83203125" style="45" customWidth="1"/>
    <col min="19" max="16384" width="9.33203125" style="45" customWidth="1"/>
  </cols>
  <sheetData>
    <row r="1" ht="11.25">
      <c r="A1" s="44" t="s">
        <v>31</v>
      </c>
    </row>
    <row r="2" ht="11.25">
      <c r="A2" s="45" t="s">
        <v>32</v>
      </c>
    </row>
    <row r="3" ht="11.25">
      <c r="A3" s="45" t="s">
        <v>33</v>
      </c>
    </row>
    <row r="4" ht="11.25">
      <c r="A4" s="45" t="s">
        <v>34</v>
      </c>
    </row>
    <row r="5" ht="11.25">
      <c r="K5" s="46"/>
    </row>
    <row r="6" spans="11:13" ht="56.25">
      <c r="K6" s="47" t="s">
        <v>35</v>
      </c>
      <c r="M6" s="46" t="s">
        <v>36</v>
      </c>
    </row>
    <row r="7" ht="11.25">
      <c r="Q7" s="48" t="s">
        <v>37</v>
      </c>
    </row>
    <row r="8" ht="11.25">
      <c r="Q8" s="49">
        <f>SUM(N8:P8)</f>
        <v>0</v>
      </c>
    </row>
    <row r="9" spans="11:18" ht="11.25">
      <c r="K9" s="48" t="s">
        <v>38</v>
      </c>
      <c r="L9" s="48"/>
      <c r="M9" s="48"/>
      <c r="N9" s="48"/>
      <c r="O9" s="48"/>
      <c r="P9" s="48"/>
      <c r="Q9" s="50"/>
      <c r="R9" s="48"/>
    </row>
    <row r="10" spans="11:17" ht="12" thickBot="1">
      <c r="K10" s="51" t="s">
        <v>39</v>
      </c>
      <c r="L10" s="52" t="s">
        <v>40</v>
      </c>
      <c r="M10" s="52" t="s">
        <v>41</v>
      </c>
      <c r="N10" s="52" t="s">
        <v>42</v>
      </c>
      <c r="O10" s="52" t="s">
        <v>43</v>
      </c>
      <c r="P10" s="52" t="s">
        <v>44</v>
      </c>
      <c r="Q10" s="52" t="s">
        <v>45</v>
      </c>
    </row>
    <row r="11" spans="11:18" ht="15.75">
      <c r="K11" s="53" t="s">
        <v>46</v>
      </c>
      <c r="L11" s="54"/>
      <c r="M11" s="54" t="str">
        <f>kOrgName</f>
        <v>AbleOwl © 2008</v>
      </c>
      <c r="N11" s="54"/>
      <c r="O11" s="54"/>
      <c r="P11" s="54"/>
      <c r="Q11" s="54"/>
      <c r="R11" s="55"/>
    </row>
    <row r="12" spans="11:18" ht="15.75">
      <c r="K12" s="56"/>
      <c r="L12" s="57"/>
      <c r="M12" s="57" t="str">
        <f>kNow</f>
        <v>23-Jun-2010 5:40 PM </v>
      </c>
      <c r="N12" s="57"/>
      <c r="O12" s="57"/>
      <c r="P12" s="57"/>
      <c r="Q12" s="57"/>
      <c r="R12" s="58"/>
    </row>
    <row r="13" spans="11:18" ht="12.75">
      <c r="K13" s="59" t="s">
        <v>47</v>
      </c>
      <c r="L13" s="57"/>
      <c r="M13" s="57"/>
      <c r="N13" s="57" t="s">
        <v>48</v>
      </c>
      <c r="O13" s="57"/>
      <c r="P13" s="57"/>
      <c r="Q13" s="57"/>
      <c r="R13" s="58"/>
    </row>
    <row r="14" spans="11:18" ht="12" thickBot="1">
      <c r="K14" s="60" t="s">
        <v>49</v>
      </c>
      <c r="L14" s="61" t="s">
        <v>40</v>
      </c>
      <c r="M14" s="61" t="s">
        <v>50</v>
      </c>
      <c r="N14" s="62" t="s">
        <v>51</v>
      </c>
      <c r="O14" s="62" t="s">
        <v>52</v>
      </c>
      <c r="P14" s="62" t="s">
        <v>53</v>
      </c>
      <c r="Q14" s="63" t="s">
        <v>54</v>
      </c>
      <c r="R14" s="64"/>
    </row>
    <row r="15" spans="9:18" ht="11.25">
      <c r="I15" s="45" t="s">
        <v>55</v>
      </c>
      <c r="K15" s="65"/>
      <c r="L15" s="66" t="s">
        <v>56</v>
      </c>
      <c r="M15" s="66"/>
      <c r="N15" s="67"/>
      <c r="O15" s="67"/>
      <c r="P15" s="67"/>
      <c r="Q15" s="67"/>
      <c r="R15" s="68"/>
    </row>
    <row r="16" spans="11:18" ht="11.25">
      <c r="K16" s="69" t="s">
        <v>57</v>
      </c>
      <c r="L16" s="70" t="s">
        <v>58</v>
      </c>
      <c r="M16" s="70"/>
      <c r="N16" s="49">
        <v>2</v>
      </c>
      <c r="O16" s="49">
        <v>0</v>
      </c>
      <c r="P16" s="49">
        <v>0</v>
      </c>
      <c r="Q16" s="49">
        <f>SUM(N16:P16)</f>
        <v>2</v>
      </c>
      <c r="R16" s="71"/>
    </row>
    <row r="17" spans="11:18" ht="11.25">
      <c r="K17" s="69" t="s">
        <v>59</v>
      </c>
      <c r="L17" s="70" t="s">
        <v>60</v>
      </c>
      <c r="M17" s="70"/>
      <c r="N17" s="49">
        <v>-842027.51</v>
      </c>
      <c r="O17" s="49">
        <v>-699961.875</v>
      </c>
      <c r="P17" s="49">
        <v>-689001.085</v>
      </c>
      <c r="Q17" s="49">
        <f>SUM(N17:P17)</f>
        <v>-2230990.4699999997</v>
      </c>
      <c r="R17" s="71"/>
    </row>
    <row r="18" spans="11:18" ht="11.25">
      <c r="K18" s="69" t="s">
        <v>61</v>
      </c>
      <c r="L18" s="70" t="s">
        <v>62</v>
      </c>
      <c r="M18" s="70"/>
      <c r="N18" s="49">
        <v>-85180.59</v>
      </c>
      <c r="O18" s="49">
        <v>-166073.48</v>
      </c>
      <c r="P18" s="49">
        <v>-159025.86</v>
      </c>
      <c r="Q18" s="49">
        <f>SUM(N18:P18)</f>
        <v>-410279.93</v>
      </c>
      <c r="R18" s="71"/>
    </row>
    <row r="19" spans="9:18" ht="11.25">
      <c r="I19" s="45" t="s">
        <v>63</v>
      </c>
      <c r="K19" s="72"/>
      <c r="L19" s="73" t="s">
        <v>64</v>
      </c>
      <c r="M19" s="73"/>
      <c r="N19" s="74"/>
      <c r="O19" s="74"/>
      <c r="P19" s="74"/>
      <c r="Q19" s="49"/>
      <c r="R19" s="71"/>
    </row>
    <row r="20" spans="11:18" ht="11.25">
      <c r="K20" s="72"/>
      <c r="L20" s="75" t="s">
        <v>65</v>
      </c>
      <c r="M20" s="75"/>
      <c r="N20" s="74"/>
      <c r="O20" s="74"/>
      <c r="P20" s="74"/>
      <c r="Q20" s="49"/>
      <c r="R20" s="71"/>
    </row>
    <row r="21" spans="11:18" ht="11.25">
      <c r="K21" s="69" t="s">
        <v>66</v>
      </c>
      <c r="L21" s="76" t="s">
        <v>67</v>
      </c>
      <c r="M21" s="76"/>
      <c r="N21" s="77">
        <v>0</v>
      </c>
      <c r="O21" s="77">
        <v>0</v>
      </c>
      <c r="P21" s="77">
        <v>0</v>
      </c>
      <c r="Q21" s="49">
        <f>SUM(N21:P21)</f>
        <v>0</v>
      </c>
      <c r="R21" s="71"/>
    </row>
    <row r="22" spans="11:18" ht="11.25">
      <c r="K22" s="72"/>
      <c r="L22" s="75" t="s">
        <v>68</v>
      </c>
      <c r="M22" s="75"/>
      <c r="N22" s="74"/>
      <c r="O22" s="74"/>
      <c r="P22" s="74"/>
      <c r="Q22" s="49"/>
      <c r="R22" s="71"/>
    </row>
    <row r="23" spans="11:18" ht="11.25">
      <c r="K23" s="72" t="s">
        <v>69</v>
      </c>
      <c r="L23" s="76" t="s">
        <v>70</v>
      </c>
      <c r="M23" s="76"/>
      <c r="N23" s="77">
        <v>276462</v>
      </c>
      <c r="O23" s="77">
        <v>0</v>
      </c>
      <c r="P23" s="77">
        <v>0</v>
      </c>
      <c r="Q23" s="49">
        <f>SUM(N23:P23)</f>
        <v>276462</v>
      </c>
      <c r="R23" s="71"/>
    </row>
    <row r="24" spans="11:18" ht="11.25">
      <c r="K24" s="72" t="s">
        <v>71</v>
      </c>
      <c r="L24" s="76" t="s">
        <v>71</v>
      </c>
      <c r="M24" s="76"/>
      <c r="N24" s="77">
        <v>886391</v>
      </c>
      <c r="O24" s="77">
        <v>0</v>
      </c>
      <c r="P24" s="77">
        <v>0</v>
      </c>
      <c r="Q24" s="49">
        <f>SUM(N24:P24)</f>
        <v>886391</v>
      </c>
      <c r="R24" s="71"/>
    </row>
    <row r="25" spans="11:18" ht="11.25">
      <c r="K25" s="72"/>
      <c r="L25" s="75" t="s">
        <v>72</v>
      </c>
      <c r="M25" s="75"/>
      <c r="N25" s="74"/>
      <c r="O25" s="74"/>
      <c r="P25" s="74"/>
      <c r="Q25" s="49"/>
      <c r="R25" s="71"/>
    </row>
    <row r="26" spans="11:18" ht="11.25">
      <c r="K26" s="72"/>
      <c r="L26" s="78" t="s">
        <v>73</v>
      </c>
      <c r="M26" s="78"/>
      <c r="N26" s="74"/>
      <c r="O26" s="74"/>
      <c r="P26" s="74"/>
      <c r="Q26" s="49"/>
      <c r="R26" s="71"/>
    </row>
    <row r="27" spans="11:18" ht="11.25">
      <c r="K27" s="79" t="s">
        <v>74</v>
      </c>
      <c r="L27" s="80" t="s">
        <v>75</v>
      </c>
      <c r="M27" s="80"/>
      <c r="N27" s="81">
        <v>0.34</v>
      </c>
      <c r="O27" s="81">
        <v>0.34</v>
      </c>
      <c r="P27" s="81">
        <v>0.34</v>
      </c>
      <c r="Q27" s="49"/>
      <c r="R27" s="71"/>
    </row>
    <row r="28" spans="11:18" ht="11.25">
      <c r="K28" s="79" t="s">
        <v>76</v>
      </c>
      <c r="L28" s="80" t="s">
        <v>77</v>
      </c>
      <c r="M28" s="80"/>
      <c r="N28" s="81">
        <v>0.51</v>
      </c>
      <c r="O28" s="81">
        <v>0.51</v>
      </c>
      <c r="P28" s="81">
        <v>0.51</v>
      </c>
      <c r="Q28" s="49"/>
      <c r="R28" s="71"/>
    </row>
    <row r="29" spans="9:18" ht="11.25">
      <c r="I29" s="45" t="s">
        <v>78</v>
      </c>
      <c r="K29" s="72"/>
      <c r="L29" s="73" t="s">
        <v>79</v>
      </c>
      <c r="M29" s="73"/>
      <c r="N29" s="74"/>
      <c r="O29" s="74"/>
      <c r="P29" s="74"/>
      <c r="Q29" s="49"/>
      <c r="R29" s="71"/>
    </row>
    <row r="30" spans="11:18" ht="11.25">
      <c r="K30" s="72"/>
      <c r="L30" s="75" t="s">
        <v>80</v>
      </c>
      <c r="M30" s="75"/>
      <c r="N30" s="74"/>
      <c r="O30" s="74"/>
      <c r="P30" s="74"/>
      <c r="Q30" s="49"/>
      <c r="R30" s="71"/>
    </row>
    <row r="31" spans="11:18" ht="11.25">
      <c r="K31" s="72"/>
      <c r="L31" s="78" t="s">
        <v>81</v>
      </c>
      <c r="M31" s="78"/>
      <c r="N31" s="74"/>
      <c r="O31" s="74"/>
      <c r="P31" s="74"/>
      <c r="Q31" s="49"/>
      <c r="R31" s="71"/>
    </row>
    <row r="32" spans="11:18" ht="11.25">
      <c r="K32" s="72" t="s">
        <v>82</v>
      </c>
      <c r="L32" s="80" t="s">
        <v>83</v>
      </c>
      <c r="M32" s="80"/>
      <c r="N32" s="49">
        <v>0</v>
      </c>
      <c r="O32" s="49">
        <v>0</v>
      </c>
      <c r="P32" s="49">
        <v>0</v>
      </c>
      <c r="Q32" s="49">
        <f>SUM(N32:P32)</f>
        <v>0</v>
      </c>
      <c r="R32" s="71"/>
    </row>
    <row r="33" spans="11:18" ht="11.25">
      <c r="K33" s="72" t="s">
        <v>84</v>
      </c>
      <c r="L33" s="80" t="s">
        <v>85</v>
      </c>
      <c r="M33" s="80"/>
      <c r="N33" s="49">
        <v>0</v>
      </c>
      <c r="O33" s="49">
        <v>0</v>
      </c>
      <c r="P33" s="49">
        <v>0</v>
      </c>
      <c r="Q33" s="49">
        <f>SUM(N33:P33)</f>
        <v>0</v>
      </c>
      <c r="R33" s="71"/>
    </row>
    <row r="34" spans="11:18" ht="11.25">
      <c r="K34" s="72"/>
      <c r="L34" s="73" t="s">
        <v>86</v>
      </c>
      <c r="M34" s="73"/>
      <c r="N34" s="74"/>
      <c r="O34" s="74"/>
      <c r="P34" s="74"/>
      <c r="Q34" s="49"/>
      <c r="R34" s="71"/>
    </row>
    <row r="35" spans="9:18" ht="11.25">
      <c r="I35" s="45" t="s">
        <v>87</v>
      </c>
      <c r="K35" s="72"/>
      <c r="L35" s="75" t="s">
        <v>73</v>
      </c>
      <c r="M35" s="75"/>
      <c r="N35" s="74"/>
      <c r="O35" s="74"/>
      <c r="P35" s="74"/>
      <c r="Q35" s="49"/>
      <c r="R35" s="71"/>
    </row>
    <row r="36" spans="11:18" ht="11.25">
      <c r="K36" s="79" t="s">
        <v>88</v>
      </c>
      <c r="L36" s="76" t="s">
        <v>89</v>
      </c>
      <c r="M36" s="76"/>
      <c r="N36" s="49">
        <v>228348.62</v>
      </c>
      <c r="O36" s="49">
        <v>216197.18</v>
      </c>
      <c r="P36" s="49">
        <v>225684.7</v>
      </c>
      <c r="Q36" s="49">
        <v>2852603.77</v>
      </c>
      <c r="R36" s="71"/>
    </row>
    <row r="37" spans="11:18" ht="11.25">
      <c r="K37" s="72" t="s">
        <v>90</v>
      </c>
      <c r="L37" s="76" t="s">
        <v>91</v>
      </c>
      <c r="M37" s="76"/>
      <c r="N37" s="49">
        <v>76494.93</v>
      </c>
      <c r="O37" s="49">
        <v>79494.2</v>
      </c>
      <c r="P37" s="49">
        <v>94377.43</v>
      </c>
      <c r="Q37" s="49">
        <v>855909.53</v>
      </c>
      <c r="R37" s="71"/>
    </row>
    <row r="38" spans="11:18" ht="6.75" customHeight="1" thickBot="1">
      <c r="K38" s="82"/>
      <c r="L38" s="83"/>
      <c r="M38" s="83"/>
      <c r="N38" s="83"/>
      <c r="O38" s="83"/>
      <c r="P38" s="83"/>
      <c r="Q38" s="83"/>
      <c r="R38" s="84"/>
    </row>
  </sheetData>
  <sheetProtection autoFilter="0"/>
  <conditionalFormatting sqref="K11">
    <cfRule type="expression" priority="1" dxfId="0" stopIfTrue="1">
      <formula>SEARCH("error",K11)&gt;0</formula>
    </cfRule>
  </conditionalFormatting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2011-08-23T04:56:29Z</dcterms:modified>
  <cp:category/>
  <cp:version/>
  <cp:contentType/>
  <cp:contentStatus/>
</cp:coreProperties>
</file>