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75" windowHeight="8415" activeTab="3"/>
  </bookViews>
  <sheets>
    <sheet name="Guide" sheetId="1" r:id="rId1"/>
    <sheet name="Params" sheetId="2" r:id="rId2"/>
    <sheet name="mStockMove" sheetId="3" r:id="rId3"/>
    <sheet name="ExReformat" sheetId="4" r:id="rId4"/>
  </sheets>
  <definedNames>
    <definedName name="afbGuide">'Guide'!$A$1:$B$4</definedName>
    <definedName name="afbParams">'Params'!$A$1:$A$4</definedName>
    <definedName name="afbSheet" localSheetId="2">'mStockMove'!$K$11:$K$14</definedName>
    <definedName name="gAppDescription">'Guide'!$C$6</definedName>
    <definedName name="gCreator">'Guide'!$C$10</definedName>
    <definedName name="gProcedures">'Guide'!$A$26</definedName>
    <definedName name="gPurpose">'Guide'!$C$7</definedName>
    <definedName name="gStartWorkbook">'Guide'!$C$22</definedName>
    <definedName name="kAppName">'Params'!$B$6</definedName>
    <definedName name="kCrosscheckMsg">'Params'!$B$15</definedName>
    <definedName name="kCrosscheckTolerance">'Params'!$B$14</definedName>
    <definedName name="kEndDate">'Params'!$B$12</definedName>
    <definedName name="kEndDateText">'Params'!$B$13</definedName>
    <definedName name="kForecast">'Params'!$B$11</definedName>
    <definedName name="kHideWebToolbar">'Params'!$B$17</definedName>
    <definedName name="kMonthNo">'Params'!$B$10</definedName>
    <definedName name="kNow">'Params'!$B$16</definedName>
    <definedName name="kOrgName">'Params'!$B$8</definedName>
    <definedName name="kVersion">'Params'!$B$7</definedName>
    <definedName name="kYear">'Params'!$B$9</definedName>
    <definedName name="_xlnm.Print_Titles" localSheetId="0">'Guide'!$1:$4</definedName>
    <definedName name="_xlnm.Print_Titles" localSheetId="2">'mStockMove'!$K:$K,'mStockMove'!$11:$14</definedName>
    <definedName name="_xlnm.Print_Titles" localSheetId="1">'Params'!$1:$4</definedName>
    <definedName name="ttSheet" localSheetId="0">'Guide'!$A$4:$D$4</definedName>
    <definedName name="ttSheet" localSheetId="2">'mStockMove'!$K$14:$AH$14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7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sharedStrings.xml><?xml version="1.0" encoding="utf-8"?>
<sst xmlns="http://schemas.openxmlformats.org/spreadsheetml/2006/main" count="454" uniqueCount="267">
  <si>
    <t>Month</t>
  </si>
  <si>
    <t>E7 Fcst</t>
  </si>
  <si>
    <t>Total</t>
  </si>
  <si>
    <t>Budget</t>
  </si>
  <si>
    <t>S.D.N. ( Ramp 4)</t>
  </si>
  <si>
    <t>C010ODOB</t>
  </si>
  <si>
    <t>Opening Balance</t>
  </si>
  <si>
    <t>OBD</t>
  </si>
  <si>
    <t>OBD-Opening Balance</t>
  </si>
  <si>
    <t>C010ODDR</t>
  </si>
  <si>
    <t>Drilled</t>
  </si>
  <si>
    <t>OBD-Drilled</t>
  </si>
  <si>
    <t>C010ODBL</t>
  </si>
  <si>
    <t>Blasted</t>
  </si>
  <si>
    <t>OBD-Blasted</t>
  </si>
  <si>
    <t>C010ODADJ</t>
  </si>
  <si>
    <t>Adjustment</t>
  </si>
  <si>
    <t>OBD-Adjustment</t>
  </si>
  <si>
    <t>C010ODCB</t>
  </si>
  <si>
    <t>Closing Balance</t>
  </si>
  <si>
    <t>OBD-Closing Balance</t>
  </si>
  <si>
    <t>C010OBOB</t>
  </si>
  <si>
    <t>OBB</t>
  </si>
  <si>
    <t>OBB-Opening Balance</t>
  </si>
  <si>
    <t>C010OBBL</t>
  </si>
  <si>
    <t>OBB-Blasted</t>
  </si>
  <si>
    <t>C010OBREM</t>
  </si>
  <si>
    <t>Removed</t>
  </si>
  <si>
    <t>OBB-Removed</t>
  </si>
  <si>
    <t>C010OBADJ</t>
  </si>
  <si>
    <t>OBB-Adjustment</t>
  </si>
  <si>
    <t>C010OBCB</t>
  </si>
  <si>
    <t>OBB-Closing Balance</t>
  </si>
  <si>
    <t>C010OROB</t>
  </si>
  <si>
    <t>OBR</t>
  </si>
  <si>
    <t>OBR-Opening Balance</t>
  </si>
  <si>
    <t>C010ORREM</t>
  </si>
  <si>
    <t>OBR-Removed by Contractors</t>
  </si>
  <si>
    <t>C010ORCON</t>
  </si>
  <si>
    <t>Consumed</t>
  </si>
  <si>
    <t>OBR-Consumed</t>
  </si>
  <si>
    <t>C010ORADJ</t>
  </si>
  <si>
    <t>OBR-Adjustment</t>
  </si>
  <si>
    <t>C010ORCB</t>
  </si>
  <si>
    <t>OBR-Closing Balance</t>
  </si>
  <si>
    <t>C010PIOB</t>
  </si>
  <si>
    <t>OPI</t>
  </si>
  <si>
    <t>OPI-Opening Balance</t>
  </si>
  <si>
    <t>C010PIEXP</t>
  </si>
  <si>
    <t>Exposed</t>
  </si>
  <si>
    <t>OPI-Exposed</t>
  </si>
  <si>
    <t>C010PIEXTC</t>
  </si>
  <si>
    <t>OPI-Extracted - Coking</t>
  </si>
  <si>
    <t>C010PIEXTS</t>
  </si>
  <si>
    <t>OPI-Extracted - Steaming</t>
  </si>
  <si>
    <t>C010PIADJ</t>
  </si>
  <si>
    <t>OPI-Adjustment</t>
  </si>
  <si>
    <t>C010PICB</t>
  </si>
  <si>
    <t>OPI-Closing Balance</t>
  </si>
  <si>
    <t>OPI-Extracted - Conventional</t>
  </si>
  <si>
    <t>S.D.W. - North R12</t>
  </si>
  <si>
    <t>C014ODOB</t>
  </si>
  <si>
    <t>C014ODDR</t>
  </si>
  <si>
    <t>C014ODBL</t>
  </si>
  <si>
    <t>C014ODADJ</t>
  </si>
  <si>
    <t>C014ODCB</t>
  </si>
  <si>
    <t>C014OBOB</t>
  </si>
  <si>
    <t>C014OBBL</t>
  </si>
  <si>
    <t>C014OBREM</t>
  </si>
  <si>
    <t>C014OBADJ</t>
  </si>
  <si>
    <t>C014OBCB</t>
  </si>
  <si>
    <t>C014OROB</t>
  </si>
  <si>
    <t>C014ORREM</t>
  </si>
  <si>
    <t>C014ORCON</t>
  </si>
  <si>
    <t>C014ORADJ</t>
  </si>
  <si>
    <t>C014ORCB</t>
  </si>
  <si>
    <t>C014PIOB</t>
  </si>
  <si>
    <t>C014PIEXP</t>
  </si>
  <si>
    <t>C014PIEXTC</t>
  </si>
  <si>
    <t>C014PIEXTS</t>
  </si>
  <si>
    <t>C014PIADJ</t>
  </si>
  <si>
    <t>C014PICB</t>
  </si>
  <si>
    <t>Ramp 7</t>
  </si>
  <si>
    <t>C012ODOB</t>
  </si>
  <si>
    <t>C012ODDR</t>
  </si>
  <si>
    <t>C012ODBL</t>
  </si>
  <si>
    <t>C012ODADJ</t>
  </si>
  <si>
    <t>C012ODCB</t>
  </si>
  <si>
    <t>C012OBOB</t>
  </si>
  <si>
    <t>C012OBBL</t>
  </si>
  <si>
    <t>C012OBREM</t>
  </si>
  <si>
    <t>C012OBADJ</t>
  </si>
  <si>
    <t>C012OBCB</t>
  </si>
  <si>
    <t>C012OROB</t>
  </si>
  <si>
    <t>C012ORREM</t>
  </si>
  <si>
    <t>C012ORCON</t>
  </si>
  <si>
    <t>C012ORADJ</t>
  </si>
  <si>
    <t>C012ORCB</t>
  </si>
  <si>
    <t>C012PIOB</t>
  </si>
  <si>
    <t>C012PIEXP</t>
  </si>
  <si>
    <t>C012PIEXT</t>
  </si>
  <si>
    <t>C012PIADJ</t>
  </si>
  <si>
    <t>C012PICB</t>
  </si>
  <si>
    <t>R8</t>
  </si>
  <si>
    <t>Ramp 11 South</t>
  </si>
  <si>
    <t>Blake Under Bowen</t>
  </si>
  <si>
    <t>Opencut ROM 1-Coking Mined</t>
  </si>
  <si>
    <t>ROM1CMOB</t>
  </si>
  <si>
    <t>Opening Balance - ROM Stockpile</t>
  </si>
  <si>
    <t>Extraction by Contractors:</t>
  </si>
  <si>
    <t>ROM1CMC010EXT</t>
  </si>
  <si>
    <t xml:space="preserve">Ramp 4 </t>
  </si>
  <si>
    <t>ROM1CMC012EXT</t>
  </si>
  <si>
    <t>ROM1CMC022EXT</t>
  </si>
  <si>
    <t>ROM1CMC018EXT</t>
  </si>
  <si>
    <t>Garrick West (R6)</t>
  </si>
  <si>
    <t>ROM1CMC020EXT</t>
  </si>
  <si>
    <t>ROM1CMTOTEXT</t>
  </si>
  <si>
    <t>Total extracted</t>
  </si>
  <si>
    <t>ROM1CMTFRCB</t>
  </si>
  <si>
    <t>Transfers: Coke Blend</t>
  </si>
  <si>
    <t>F</t>
  </si>
  <si>
    <t>ROM1CMTFRSB</t>
  </si>
  <si>
    <t>Transfers: Steam Blend</t>
  </si>
  <si>
    <t>ROM1CMTFRSUL</t>
  </si>
  <si>
    <t>Transfers: Steam Unwashed Loop</t>
  </si>
  <si>
    <t>I</t>
  </si>
  <si>
    <t>ROM1CMLR/R/M</t>
  </si>
  <si>
    <t>Loop Rehandle / Rejects / Misc</t>
  </si>
  <si>
    <t>ROM1CMADJ</t>
  </si>
  <si>
    <t>Calc fron the CQ Data Base</t>
  </si>
  <si>
    <t>ROM1CMCB</t>
  </si>
  <si>
    <t xml:space="preserve">Opencut ROM 2-Steaming </t>
  </si>
  <si>
    <t>ROM2SMOB</t>
  </si>
  <si>
    <t>ROM2SMC010EXT</t>
  </si>
  <si>
    <t>Ramp 4 Steaming</t>
  </si>
  <si>
    <t>ROM2SMC032EXT</t>
  </si>
  <si>
    <t xml:space="preserve">Blake Central North </t>
  </si>
  <si>
    <t>ROM2SMC034EXT</t>
  </si>
  <si>
    <t xml:space="preserve">Blake West </t>
  </si>
  <si>
    <t>ROM2SMC036EXT</t>
  </si>
  <si>
    <t xml:space="preserve">No 2 Mine </t>
  </si>
  <si>
    <t>ROM2SMC040EXT</t>
  </si>
  <si>
    <t>ROM2SMC042EXT</t>
  </si>
  <si>
    <t xml:space="preserve">Blake North </t>
  </si>
  <si>
    <t>ROM2SMC044EXT</t>
  </si>
  <si>
    <t xml:space="preserve">Blake A Cut </t>
  </si>
  <si>
    <t>ROM2SMTOTEXT</t>
  </si>
  <si>
    <t>ROM2SMTFRSUL</t>
  </si>
  <si>
    <t>H</t>
  </si>
  <si>
    <t>ROM2SMTFRSB</t>
  </si>
  <si>
    <t>G</t>
  </si>
  <si>
    <t>ROM2SMTFRCB</t>
  </si>
  <si>
    <t>Transfer to coke Blends</t>
  </si>
  <si>
    <t>ROM2SMLR/R/M</t>
  </si>
  <si>
    <t>Loop Rehandle / Rewash / Misc</t>
  </si>
  <si>
    <t>ROM2SMADJ</t>
  </si>
  <si>
    <t>ROM2SMCB</t>
  </si>
  <si>
    <t>Guide</t>
  </si>
  <si>
    <t>Overview</t>
  </si>
  <si>
    <t>Application purpose</t>
  </si>
  <si>
    <t>Workbook purpose</t>
  </si>
  <si>
    <t>File name</t>
  </si>
  <si>
    <t>Version</t>
  </si>
  <si>
    <t>Who created/modified</t>
  </si>
  <si>
    <t>Modifications</t>
  </si>
  <si>
    <t>References</t>
  </si>
  <si>
    <t>Input-Process-Output</t>
  </si>
  <si>
    <t>Data sources</t>
  </si>
  <si>
    <t>Data inputs</t>
  </si>
  <si>
    <t>Process/Calcs</t>
  </si>
  <si>
    <t>Reports</t>
  </si>
  <si>
    <t>Outputs</t>
  </si>
  <si>
    <t>Files</t>
  </si>
  <si>
    <t>Data sourced from</t>
  </si>
  <si>
    <t>Data destined for</t>
  </si>
  <si>
    <t>Start workbook</t>
  </si>
  <si>
    <t>This one.</t>
  </si>
  <si>
    <t>Other application files</t>
  </si>
  <si>
    <t>This one only.</t>
  </si>
  <si>
    <t>Naming convention</t>
  </si>
  <si>
    <t>None</t>
  </si>
  <si>
    <t>Diagram of data flow</t>
  </si>
  <si>
    <t>Procedures</t>
  </si>
  <si>
    <t>Usage tasks</t>
  </si>
  <si>
    <t>1)</t>
  </si>
  <si>
    <t>2)</t>
  </si>
  <si>
    <t>Maintenance tasks</t>
  </si>
  <si>
    <t>Paul Oulton</t>
  </si>
  <si>
    <t>Key parameters</t>
  </si>
  <si>
    <t>Application name</t>
  </si>
  <si>
    <t>Organisation name</t>
  </si>
  <si>
    <t>Crosscheck tolerance</t>
  </si>
  <si>
    <t>Crosscheck text</t>
  </si>
  <si>
    <t>Crosscheck error!</t>
  </si>
  <si>
    <t>Now</t>
  </si>
  <si>
    <t>HideWebToolbar</t>
  </si>
  <si>
    <t>8-Oct-2009A</t>
  </si>
  <si>
    <t>Year</t>
  </si>
  <si>
    <t>Forecast</t>
  </si>
  <si>
    <t>End date</t>
  </si>
  <si>
    <t>End date as text</t>
  </si>
  <si>
    <t>Janestown Iron Operations</t>
  </si>
  <si>
    <t>Production units</t>
  </si>
  <si>
    <t>Opening balance</t>
  </si>
  <si>
    <t>Closing balance</t>
  </si>
  <si>
    <t>Overburden drilling (bm3)</t>
  </si>
  <si>
    <t>Overburden blasting (bm3)</t>
  </si>
  <si>
    <t>Overburden removed (bm3)</t>
  </si>
  <si>
    <t>Removed by contractors</t>
  </si>
  <si>
    <t>Opencut pit inventory (tonnes)</t>
  </si>
  <si>
    <t>Extracted - coking</t>
  </si>
  <si>
    <t>Extracted - steaming</t>
  </si>
  <si>
    <t>Extracted - conventional</t>
  </si>
  <si>
    <t>Stock movements -Mine plan</t>
  </si>
  <si>
    <t>Notes</t>
  </si>
  <si>
    <t>Previous</t>
  </si>
  <si>
    <t>Monitoring and forecasting stock by production unit</t>
  </si>
  <si>
    <t>As above</t>
  </si>
  <si>
    <t>Scott Jones specified the calculations and report layout.</t>
  </si>
  <si>
    <t>On mStockMove sheet.</t>
  </si>
  <si>
    <t>mStockMove sheet.</t>
  </si>
  <si>
    <t>xxx</t>
  </si>
  <si>
    <t>xx xxx</t>
  </si>
  <si>
    <t>Stock movement forecast</t>
  </si>
  <si>
    <t>4a</t>
  </si>
  <si>
    <t>Mining ,Hauling &amp; Misc.Works</t>
  </si>
  <si>
    <t>4a.1</t>
  </si>
  <si>
    <t xml:space="preserve"> $/ROM t</t>
  </si>
  <si>
    <t>4a.2</t>
  </si>
  <si>
    <t>4a.3</t>
  </si>
  <si>
    <t>4a.4</t>
  </si>
  <si>
    <t>No.2 Mine</t>
  </si>
  <si>
    <t>4a.5</t>
  </si>
  <si>
    <t>4a.6</t>
  </si>
  <si>
    <t>4a.7</t>
  </si>
  <si>
    <t>4a.8</t>
  </si>
  <si>
    <t>4b</t>
  </si>
  <si>
    <t>Processing and Loadout</t>
  </si>
  <si>
    <t>4b.1</t>
  </si>
  <si>
    <t>Unwashed (Bypass)</t>
  </si>
  <si>
    <t xml:space="preserve"> $/prod t</t>
  </si>
  <si>
    <t>4b.2</t>
  </si>
  <si>
    <t>4b.3</t>
  </si>
  <si>
    <t>Dry Screened / Bypass</t>
  </si>
  <si>
    <t xml:space="preserve">(Track Vol only) </t>
  </si>
  <si>
    <t>(Rate covered in Washing)</t>
  </si>
  <si>
    <t>4b.4</t>
  </si>
  <si>
    <t xml:space="preserve">Janestown Power Station </t>
  </si>
  <si>
    <t>Janestown STEAMING Iron</t>
  </si>
  <si>
    <t>Re-Cycle Iron for Re-Washing</t>
  </si>
  <si>
    <t>Out-of-Pit Stockpiling of Iron - Rate Only</t>
  </si>
  <si>
    <t>Total Steam Iron Incl Out of Pit SP</t>
  </si>
  <si>
    <t>Fines Iron Addition</t>
  </si>
  <si>
    <t>Janestown Iron OPERATIONS</t>
  </si>
  <si>
    <t xml:space="preserve"> Slag Under Bowen</t>
  </si>
  <si>
    <t xml:space="preserve"> Slag West</t>
  </si>
  <si>
    <t xml:space="preserve"> Slag Central West</t>
  </si>
  <si>
    <t>Slag A West</t>
  </si>
  <si>
    <t>Unit</t>
  </si>
  <si>
    <t>Qty</t>
  </si>
  <si>
    <t>Rate</t>
  </si>
  <si>
    <t>Amount</t>
  </si>
  <si>
    <t xml:space="preserve">   End prev. period</t>
  </si>
  <si>
    <t xml:space="preserve">        This period</t>
  </si>
  <si>
    <t xml:space="preserve">    Period to date</t>
  </si>
  <si>
    <t>Qty (tonnes)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</si>
</sst>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0_);[Red]\(#\ ###\ ##0\)"/>
    <numFmt numFmtId="165" formatCode="yyyy"/>
    <numFmt numFmtId="166" formatCode=".\ ###\ ##0_);[Red]\(.\ ###\ ##0\ȩ;"/>
    <numFmt numFmtId="167" formatCode="#\ ###\ ###\ ###\ ###\ ###\ ###\ ###\ ##0"/>
    <numFmt numFmtId="168" formatCode="#,##0_ ;[Red]\-#,##0\ "/>
    <numFmt numFmtId="169" formatCode="#,##0.00_ ;[Red]\-#,##0.00\ "/>
    <numFmt numFmtId="170" formatCode="#.0\ ###\ ##0_);[Red]\(#.0\ ###\ ##0\)"/>
    <numFmt numFmtId="171" formatCode="#,##0.0_ ;[Red]\-#,##0.0\ "/>
    <numFmt numFmtId="172" formatCode="_(* #,##0_);_(* \(#,##0\);_(* &quot;-&quot;??_);_(@_)"/>
    <numFmt numFmtId="173" formatCode="0.0%"/>
    <numFmt numFmtId="174" formatCode="_(* #,##0.0_);_(* \(#,##0.0\);_(* &quot;-&quot;??_);_(@_)"/>
    <numFmt numFmtId="175" formatCode="#,##0_);\(#,##0\);0_);* @_)"/>
    <numFmt numFmtId="176" formatCode="#,##0,_);\(#,##0,\);0_);* @_)"/>
    <numFmt numFmtId="177" formatCode="#,##0,,_);\(#,##0,,\);0_);* @_)"/>
    <numFmt numFmtId="178" formatCode="#,##0.0_);\(#,##0.0\);0.0_);* @_)"/>
    <numFmt numFmtId="179" formatCode="#,##0.00_);\(#,##0.00\);0.00_);* @_)"/>
    <numFmt numFmtId="180" formatCode="#,##0.000_);\(#,##0.000\);0.000_);* @_)"/>
    <numFmt numFmtId="181" formatCode="#,##0.0000_);\(#,##0.0000\);0.0000_);* @_)"/>
    <numFmt numFmtId="182" formatCode="d\-mmm;[Red]&quot;Not date&quot;;&quot;-&quot;;[Red]* &quot;Not date&quot;"/>
    <numFmt numFmtId="183" formatCode="d\-mmm\-yyyy;[Red]&quot;Not date&quot;;&quot;-&quot;;[Red]* &quot;Not date&quot;"/>
    <numFmt numFmtId="184" formatCode="d\-mmm\-yyyy\ h:mm\ AM/PM;[Red]* &quot;Not date&quot;;&quot;-&quot;;[Red]* &quot;Not date&quot;"/>
    <numFmt numFmtId="185" formatCode="d/mm/yyyy;[Red]* &quot;Not date&quot;;&quot;-&quot;;[Red]* &quot;Not date&quot;"/>
    <numFmt numFmtId="186" formatCode="mm/dd/yyyy;[Red]* &quot;Not date&quot;;&quot;-&quot;;[Red]* &quot;Not date&quot;"/>
    <numFmt numFmtId="187" formatCode="mmm\-yy;[Red]* &quot;Not date&quot;;&quot;-&quot;;[Red]* &quot;Not date&quot;"/>
    <numFmt numFmtId="188" formatCode="0;\-0;0;* @"/>
    <numFmt numFmtId="189" formatCode="h:mm\ AM/PM;[Red]* &quot;Not time&quot;;\-;[Red]* &quot;Not time&quot;"/>
    <numFmt numFmtId="190" formatCode="[h]:mm;[Red]* &quot;Not time&quot;;[h]:mm;[Red]* &quot;Not time&quot;"/>
    <numFmt numFmtId="191" formatCode="0%;\-0%;0%;* @_%"/>
    <numFmt numFmtId="192" formatCode="0.0%;\-0.0%;0.0%;* @_%"/>
    <numFmt numFmtId="193" formatCode="0.00%;\-0.00%;0.00%;* @_%"/>
    <numFmt numFmtId="194" formatCode="0.000%;\-0.000%;0.000%;* @_%"/>
    <numFmt numFmtId="195" formatCode="\$* #,##0_);\$* \(#,##0\);\$* 0_);* @_)"/>
    <numFmt numFmtId="196" formatCode="\$* #,##0,_);\$* \(#,##0,\);\$* 0_);* @_)"/>
    <numFmt numFmtId="197" formatCode="\$* #,##0,,_);\$* \(#,##0,,\);\$* 0_);* @_)"/>
    <numFmt numFmtId="198" formatCode="\$* #,##0.0_);\$* \(#,##0.0\);\$* 0.0_);* @_)"/>
    <numFmt numFmtId="199" formatCode="\$* #,##0.00_);\$* \(#,##0.00\);\$* 0.00_);* @_)"/>
    <numFmt numFmtId="200" formatCode="\$* #,##0.000_);\$* \(#,##0.000\);\$* 0.000_);* @_)"/>
    <numFmt numFmtId="201" formatCode="\$* #,##0.0000_);\$* \(#,##0.0000\);\$* 0.0000_);* @_)"/>
    <numFmt numFmtId="202" formatCode="\$* #,##0.000_);\$* \(#,##0.000\)"/>
    <numFmt numFmtId="203" formatCode="d\-mmm\-yyyy;[Red]* &quot;Not date&quot;;&quot;-&quot;;[Red]* &quot;Not date&quot;"/>
    <numFmt numFmtId="204" formatCode="d\-mmm\-yyyy\ h:mm\ AM/PM;[Red]* &quot;Not time&quot;;0;[Red]* &quot;Not time&quot;"/>
    <numFmt numFmtId="205" formatCode="0.00_)"/>
    <numFmt numFmtId="206" formatCode="&quot;$&quot;#,##0.0000_);\(&quot;$&quot;#,##0.0000\)"/>
    <numFmt numFmtId="207" formatCode="#,##0.0000"/>
    <numFmt numFmtId="208" formatCode="_-&quot;$&quot;* #,##0.00_-;\-&quot;$&quot;* #,##0.00_-;_-&quot;$&quot;* &quot;-&quot;??_-;_-@_-"/>
    <numFmt numFmtId="209" formatCode="&quot;$&quot;#,##0.00;[Red]\-&quot;$&quot;#,##0.00"/>
    <numFmt numFmtId="210" formatCode="#,##0.0000000000"/>
    <numFmt numFmtId="211" formatCode="&quot;$&quot;#,##0.0_);\(&quot;$&quot;#,##0.0\)"/>
  </numFmts>
  <fonts count="23"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u val="single"/>
      <sz val="8"/>
      <color indexed="12"/>
      <name val="Arial"/>
      <family val="2"/>
    </font>
    <font>
      <sz val="8"/>
      <color indexed="63"/>
      <name val="Arial"/>
      <family val="2"/>
    </font>
    <font>
      <sz val="8"/>
      <name val="Tahoma"/>
      <family val="2"/>
    </font>
    <font>
      <b/>
      <sz val="3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95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77" fontId="0" fillId="0" borderId="0" applyFill="0" applyBorder="0">
      <alignment vertical="top"/>
      <protection/>
    </xf>
    <xf numFmtId="178" fontId="0" fillId="0" borderId="0" applyFill="0" applyBorder="0">
      <alignment vertical="top"/>
      <protection/>
    </xf>
    <xf numFmtId="179" fontId="0" fillId="0" borderId="0" applyFill="0" applyBorder="0">
      <alignment vertical="top"/>
      <protection/>
    </xf>
    <xf numFmtId="180" fontId="0" fillId="0" borderId="0" applyFill="0" applyBorder="0">
      <alignment vertical="top"/>
      <protection/>
    </xf>
    <xf numFmtId="181" fontId="0" fillId="0" borderId="0" applyFill="0" applyBorder="0">
      <alignment vertical="top"/>
      <protection/>
    </xf>
    <xf numFmtId="182" fontId="0" fillId="0" borderId="0" applyFill="0" applyBorder="0">
      <alignment vertical="top"/>
      <protection/>
    </xf>
    <xf numFmtId="183" fontId="0" fillId="0" borderId="0" applyFill="0" applyBorder="0">
      <alignment vertical="top"/>
      <protection/>
    </xf>
    <xf numFmtId="184" fontId="0" fillId="0" borderId="0" applyFill="0" applyBorder="0">
      <alignment vertical="top"/>
      <protection/>
    </xf>
    <xf numFmtId="185" fontId="0" fillId="0" borderId="0" applyFill="0" applyBorder="0">
      <alignment vertical="top"/>
      <protection/>
    </xf>
    <xf numFmtId="186" fontId="0" fillId="0" borderId="0" applyFill="0" applyBorder="0">
      <alignment vertical="top"/>
      <protection/>
    </xf>
    <xf numFmtId="187" fontId="0" fillId="0" borderId="0" applyFill="0" applyBorder="0">
      <alignment vertical="top"/>
      <protection/>
    </xf>
    <xf numFmtId="187" fontId="0" fillId="0" borderId="0" applyFill="0" applyBorder="0">
      <alignment horizontal="center" vertical="top"/>
      <protection/>
    </xf>
    <xf numFmtId="188" fontId="0" fillId="0" borderId="0" applyFill="0" applyBorder="0">
      <alignment vertical="top"/>
      <protection/>
    </xf>
    <xf numFmtId="189" fontId="0" fillId="0" borderId="0" applyFill="0" applyBorder="0">
      <alignment vertical="top"/>
      <protection/>
    </xf>
    <xf numFmtId="190" fontId="0" fillId="0" borderId="0" applyFill="0" applyBorder="0">
      <alignment vertical="top"/>
      <protection/>
    </xf>
    <xf numFmtId="191" fontId="0" fillId="0" borderId="0" applyFill="0" applyBorder="0">
      <alignment vertical="top"/>
      <protection/>
    </xf>
    <xf numFmtId="192" fontId="10" fillId="0" borderId="0" applyFill="0" applyBorder="0">
      <alignment vertical="top"/>
      <protection/>
    </xf>
    <xf numFmtId="193" fontId="0" fillId="0" borderId="0" applyFill="0" applyBorder="0">
      <alignment vertical="top"/>
      <protection/>
    </xf>
    <xf numFmtId="194" fontId="0" fillId="0" borderId="0" applyFill="0" applyBorder="0">
      <alignment vertical="top"/>
      <protection/>
    </xf>
    <xf numFmtId="0" fontId="12" fillId="0" borderId="0" applyNumberFormat="0" applyFill="0" applyBorder="0" applyAlignment="0" applyProtection="0"/>
    <xf numFmtId="0" fontId="13" fillId="0" borderId="0" applyFill="0" applyBorder="0">
      <alignment vertical="top"/>
      <protection/>
    </xf>
    <xf numFmtId="0" fontId="2" fillId="0" borderId="0" applyFill="0" applyBorder="0">
      <alignment vertical="top"/>
      <protection/>
    </xf>
    <xf numFmtId="0" fontId="14" fillId="0" borderId="0" applyFill="0" applyBorder="0">
      <alignment vertical="top"/>
      <protection/>
    </xf>
    <xf numFmtId="0" fontId="15" fillId="0" borderId="0" applyFill="0" applyBorder="0">
      <alignment vertical="top"/>
      <protection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202" fontId="16" fillId="0" borderId="0" applyNumberFormat="0" applyFill="0" applyBorder="0" applyAlignment="0" applyProtection="0"/>
    <xf numFmtId="175" fontId="8" fillId="0" borderId="0" applyFill="0" applyBorder="0">
      <alignment vertical="top"/>
      <protection locked="0"/>
    </xf>
    <xf numFmtId="176" fontId="8" fillId="0" borderId="0" applyFill="0" applyBorder="0">
      <alignment vertical="top"/>
      <protection locked="0"/>
    </xf>
    <xf numFmtId="177" fontId="8" fillId="0" borderId="0" applyFill="0" applyBorder="0">
      <alignment vertical="top"/>
      <protection locked="0"/>
    </xf>
    <xf numFmtId="178" fontId="8" fillId="0" borderId="0" applyFill="0" applyBorder="0">
      <alignment vertical="top"/>
      <protection locked="0"/>
    </xf>
    <xf numFmtId="179" fontId="8" fillId="0" borderId="0" applyFill="0" applyBorder="0">
      <alignment vertical="top"/>
      <protection locked="0"/>
    </xf>
    <xf numFmtId="180" fontId="8" fillId="0" borderId="0" applyFill="0" applyBorder="0">
      <alignment vertical="top"/>
      <protection locked="0"/>
    </xf>
    <xf numFmtId="181" fontId="8" fillId="0" borderId="0" applyFill="0" applyBorder="0">
      <alignment vertical="top"/>
      <protection locked="0"/>
    </xf>
    <xf numFmtId="182" fontId="8" fillId="0" borderId="0" applyFill="0" applyBorder="0">
      <alignment vertical="top"/>
      <protection locked="0"/>
    </xf>
    <xf numFmtId="203" fontId="8" fillId="0" borderId="0" applyFill="0" applyBorder="0">
      <alignment vertical="top"/>
      <protection locked="0"/>
    </xf>
    <xf numFmtId="204" fontId="8" fillId="0" borderId="0" applyFill="0" applyBorder="0">
      <alignment vertical="top"/>
      <protection locked="0"/>
    </xf>
    <xf numFmtId="185" fontId="8" fillId="0" borderId="0" applyFill="0" applyBorder="0">
      <alignment vertical="top"/>
      <protection locked="0"/>
    </xf>
    <xf numFmtId="186" fontId="8" fillId="0" borderId="0" applyFill="0" applyBorder="0">
      <alignment vertical="top"/>
      <protection locked="0"/>
    </xf>
    <xf numFmtId="187" fontId="8" fillId="0" borderId="0" applyFill="0" applyBorder="0">
      <alignment vertical="top"/>
      <protection locked="0"/>
    </xf>
    <xf numFmtId="188" fontId="8" fillId="0" borderId="0" applyFill="0" applyBorder="0">
      <alignment vertical="top"/>
      <protection locked="0"/>
    </xf>
    <xf numFmtId="188" fontId="6" fillId="0" borderId="0" applyFill="0" applyBorder="0">
      <alignment vertical="top"/>
      <protection locked="0"/>
    </xf>
    <xf numFmtId="188" fontId="8" fillId="0" borderId="0" applyFill="0" applyBorder="0">
      <alignment vertical="top"/>
      <protection locked="0"/>
    </xf>
    <xf numFmtId="49" fontId="8" fillId="0" borderId="0" applyFill="0" applyBorder="0">
      <alignment vertical="top"/>
      <protection locked="0"/>
    </xf>
    <xf numFmtId="49" fontId="6" fillId="0" borderId="0" applyFill="0" applyBorder="0">
      <alignment vertical="top"/>
      <protection locked="0"/>
    </xf>
    <xf numFmtId="0" fontId="8" fillId="0" borderId="0" applyFill="0" applyBorder="0">
      <alignment vertical="top" wrapText="1"/>
      <protection locked="0"/>
    </xf>
    <xf numFmtId="189" fontId="8" fillId="0" borderId="0" applyFill="0" applyBorder="0">
      <alignment vertical="top"/>
      <protection locked="0"/>
    </xf>
    <xf numFmtId="190" fontId="8" fillId="0" borderId="0" applyFill="0" applyBorder="0">
      <alignment vertical="top"/>
      <protection locked="0"/>
    </xf>
    <xf numFmtId="191" fontId="8" fillId="0" borderId="0" applyFill="0" applyBorder="0">
      <alignment vertical="top"/>
      <protection locked="0"/>
    </xf>
    <xf numFmtId="192" fontId="8" fillId="0" borderId="0" applyFill="0" applyBorder="0">
      <alignment vertical="top"/>
      <protection locked="0"/>
    </xf>
    <xf numFmtId="193" fontId="8" fillId="0" borderId="0" applyFill="0" applyBorder="0">
      <alignment vertical="top"/>
      <protection locked="0"/>
    </xf>
    <xf numFmtId="194" fontId="8" fillId="0" borderId="0" applyFill="0" applyBorder="0">
      <alignment vertical="top"/>
      <protection locked="0"/>
    </xf>
    <xf numFmtId="196" fontId="8" fillId="0" borderId="0" applyFill="0" applyBorder="0">
      <alignment vertical="top"/>
      <protection locked="0"/>
    </xf>
    <xf numFmtId="197" fontId="8" fillId="0" borderId="0" applyFill="0" applyBorder="0">
      <alignment vertical="top"/>
      <protection locked="0"/>
    </xf>
    <xf numFmtId="49" fontId="8" fillId="0" borderId="0" applyFill="0" applyBorder="0">
      <alignment horizontal="left" vertical="top"/>
      <protection locked="0"/>
    </xf>
    <xf numFmtId="49" fontId="8" fillId="0" borderId="0" applyFill="0" applyBorder="0">
      <alignment horizontal="left" vertical="top" indent="1"/>
      <protection locked="0"/>
    </xf>
    <xf numFmtId="49" fontId="8" fillId="0" borderId="0" applyFill="0" applyBorder="0">
      <alignment horizontal="left" vertical="top" indent="2"/>
      <protection locked="0"/>
    </xf>
    <xf numFmtId="49" fontId="8" fillId="0" borderId="0" applyFill="0" applyBorder="0">
      <alignment horizontal="left" vertical="top" indent="3"/>
      <protection locked="0"/>
    </xf>
    <xf numFmtId="49" fontId="8" fillId="0" borderId="0" applyFill="0" applyBorder="0">
      <alignment horizontal="left" vertical="top" indent="4"/>
      <protection locked="0"/>
    </xf>
    <xf numFmtId="49" fontId="8" fillId="0" borderId="0" applyFill="0" applyBorder="0">
      <alignment horizontal="center"/>
      <protection locked="0"/>
    </xf>
    <xf numFmtId="49" fontId="8" fillId="0" borderId="0" applyFill="0" applyBorder="0">
      <alignment horizontal="center" wrapText="1"/>
      <protection locked="0"/>
    </xf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5" fillId="0" borderId="0" applyFill="0" applyBorder="0">
      <alignment vertical="top"/>
      <protection/>
    </xf>
    <xf numFmtId="0" fontId="5" fillId="0" borderId="0" applyFill="0" applyBorder="0">
      <alignment horizontal="left" vertical="top" indent="1"/>
      <protection/>
    </xf>
    <xf numFmtId="0" fontId="5" fillId="0" borderId="0" applyFill="0" applyBorder="0">
      <alignment horizontal="left" vertical="top" indent="2"/>
      <protection/>
    </xf>
    <xf numFmtId="0" fontId="5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87" fontId="17" fillId="0" borderId="0" applyFill="0" applyBorder="0">
      <alignment horizontal="center"/>
      <protection/>
    </xf>
    <xf numFmtId="0" fontId="17" fillId="0" borderId="0" applyFill="0" applyBorder="0">
      <alignment horizontal="center"/>
      <protection/>
    </xf>
    <xf numFmtId="0" fontId="17" fillId="2" borderId="0" applyFill="0" applyBorder="0">
      <alignment horizontal="left"/>
      <protection/>
    </xf>
    <xf numFmtId="0" fontId="17" fillId="0" borderId="0" applyFill="0" applyBorder="0">
      <alignment horizontal="center" wrapText="1"/>
      <protection/>
    </xf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" borderId="0" xfId="0" applyFont="1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17" fillId="4" borderId="5" xfId="93" applyFill="1" applyBorder="1">
      <alignment horizontal="left"/>
      <protection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5" fillId="0" borderId="0" xfId="82">
      <alignment vertical="top"/>
      <protection/>
    </xf>
    <xf numFmtId="0" fontId="0" fillId="0" borderId="0" xfId="87">
      <alignment horizontal="left" vertical="top" indent="1"/>
      <protection/>
    </xf>
    <xf numFmtId="0" fontId="8" fillId="0" borderId="0" xfId="64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88">
      <alignment horizontal="left" vertical="top" indent="2"/>
      <protection/>
    </xf>
    <xf numFmtId="0" fontId="8" fillId="0" borderId="0" xfId="64" applyFont="1">
      <alignment vertical="top" wrapText="1"/>
      <protection locked="0"/>
    </xf>
    <xf numFmtId="0" fontId="0" fillId="0" borderId="0" xfId="87" applyBorder="1">
      <alignment horizontal="left" vertical="top" indent="1"/>
      <protection/>
    </xf>
    <xf numFmtId="0" fontId="0" fillId="0" borderId="0" xfId="88" applyBorder="1">
      <alignment horizontal="left" vertical="top" indent="2"/>
      <protection/>
    </xf>
    <xf numFmtId="0" fontId="5" fillId="0" borderId="0" xfId="82" applyBorder="1">
      <alignment vertical="top"/>
      <protection/>
    </xf>
    <xf numFmtId="0" fontId="5" fillId="0" borderId="0" xfId="83" applyBorder="1">
      <alignment horizontal="left" vertical="top" indent="1"/>
      <protection/>
    </xf>
    <xf numFmtId="0" fontId="5" fillId="4" borderId="5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Border="1" applyAlignment="1">
      <alignment/>
    </xf>
    <xf numFmtId="181" fontId="8" fillId="0" borderId="6" xfId="52" applyBorder="1">
      <alignment vertical="top"/>
      <protection locked="0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203" fontId="8" fillId="0" borderId="6" xfId="54" applyBorder="1">
      <alignment vertical="top"/>
      <protection locked="0"/>
    </xf>
    <xf numFmtId="188" fontId="8" fillId="0" borderId="6" xfId="59" applyBorder="1">
      <alignment vertical="top"/>
      <protection locked="0"/>
    </xf>
    <xf numFmtId="49" fontId="8" fillId="0" borderId="6" xfId="62" applyBorder="1">
      <alignment vertical="top"/>
      <protection locked="0"/>
    </xf>
    <xf numFmtId="0" fontId="3" fillId="5" borderId="0" xfId="0" applyFont="1" applyFill="1" applyBorder="1" applyAlignment="1">
      <alignment/>
    </xf>
    <xf numFmtId="0" fontId="2" fillId="4" borderId="2" xfId="38" applyFont="1" applyFill="1" applyBorder="1">
      <alignment vertical="top"/>
      <protection/>
    </xf>
    <xf numFmtId="0" fontId="17" fillId="4" borderId="3" xfId="93" applyFill="1" applyBorder="1">
      <alignment horizontal="left"/>
      <protection/>
    </xf>
    <xf numFmtId="0" fontId="17" fillId="4" borderId="4" xfId="93" applyFill="1" applyBorder="1">
      <alignment horizontal="left"/>
      <protection/>
    </xf>
    <xf numFmtId="0" fontId="2" fillId="4" borderId="5" xfId="38" applyFont="1" applyFill="1" applyBorder="1">
      <alignment vertical="top"/>
      <protection/>
    </xf>
    <xf numFmtId="0" fontId="17" fillId="4" borderId="0" xfId="93" applyFill="1" applyBorder="1">
      <alignment horizontal="left"/>
      <protection/>
    </xf>
    <xf numFmtId="0" fontId="17" fillId="4" borderId="6" xfId="93" applyFill="1" applyBorder="1">
      <alignment horizontal="left"/>
      <protection/>
    </xf>
    <xf numFmtId="0" fontId="14" fillId="4" borderId="5" xfId="39" applyFill="1" applyBorder="1">
      <alignment vertical="top"/>
      <protection/>
    </xf>
    <xf numFmtId="0" fontId="17" fillId="4" borderId="7" xfId="92" applyFill="1" applyBorder="1">
      <alignment horizontal="center"/>
      <protection/>
    </xf>
    <xf numFmtId="0" fontId="17" fillId="4" borderId="8" xfId="92" applyFill="1" applyBorder="1">
      <alignment horizontal="center"/>
      <protection/>
    </xf>
    <xf numFmtId="0" fontId="17" fillId="4" borderId="9" xfId="92" applyFill="1" applyBorder="1">
      <alignment horizontal="center"/>
      <protection/>
    </xf>
    <xf numFmtId="187" fontId="17" fillId="4" borderId="0" xfId="91" applyFill="1" applyBorder="1">
      <alignment horizontal="center"/>
      <protection/>
    </xf>
    <xf numFmtId="49" fontId="0" fillId="0" borderId="6" xfId="80" applyBorder="1">
      <alignment vertical="top"/>
      <protection/>
    </xf>
    <xf numFmtId="0" fontId="17" fillId="0" borderId="0" xfId="92" applyFill="1" applyBorder="1">
      <alignment horizontal="center"/>
      <protection/>
    </xf>
    <xf numFmtId="169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75" fontId="0" fillId="0" borderId="0" xfId="15" applyFill="1" applyBorder="1">
      <alignment vertical="top"/>
      <protection/>
    </xf>
    <xf numFmtId="175" fontId="8" fillId="0" borderId="0" xfId="46" applyFill="1" applyBorder="1">
      <alignment vertical="top"/>
      <protection locked="0"/>
    </xf>
    <xf numFmtId="0" fontId="5" fillId="0" borderId="5" xfId="82" applyFill="1" applyBorder="1">
      <alignment vertical="top"/>
      <protection/>
    </xf>
    <xf numFmtId="0" fontId="5" fillId="0" borderId="5" xfId="83" applyFill="1" applyBorder="1">
      <alignment horizontal="left" vertical="top" indent="1"/>
      <protection/>
    </xf>
    <xf numFmtId="0" fontId="5" fillId="0" borderId="5" xfId="84" applyFill="1" applyBorder="1">
      <alignment horizontal="left" vertical="top" indent="2"/>
      <protection/>
    </xf>
    <xf numFmtId="0" fontId="0" fillId="0" borderId="5" xfId="89" applyFill="1" applyBorder="1">
      <alignment horizontal="left" vertical="top" indent="3"/>
      <protection/>
    </xf>
    <xf numFmtId="0" fontId="0" fillId="0" borderId="5" xfId="87" applyFill="1" applyBorder="1">
      <alignment horizontal="left" vertical="top" indent="1"/>
      <protection/>
    </xf>
    <xf numFmtId="0" fontId="3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7" fillId="0" borderId="6" xfId="92" applyFill="1" applyBorder="1">
      <alignment horizontal="center"/>
      <protection/>
    </xf>
    <xf numFmtId="168" fontId="0" fillId="0" borderId="6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/>
    </xf>
    <xf numFmtId="169" fontId="5" fillId="0" borderId="6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17" fillId="0" borderId="0" xfId="92">
      <alignment horizontal="center"/>
      <protection/>
    </xf>
    <xf numFmtId="7" fontId="19" fillId="0" borderId="0" xfId="0" applyNumberFormat="1" applyFon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205" fontId="0" fillId="0" borderId="0" xfId="0" applyNumberFormat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 horizontal="center"/>
    </xf>
    <xf numFmtId="39" fontId="0" fillId="0" borderId="0" xfId="0" applyNumberFormat="1" applyAlignment="1" applyProtection="1">
      <alignment/>
      <protection/>
    </xf>
    <xf numFmtId="207" fontId="0" fillId="0" borderId="0" xfId="0" applyNumberFormat="1" applyAlignment="1">
      <alignment/>
    </xf>
    <xf numFmtId="37" fontId="0" fillId="0" borderId="5" xfId="0" applyNumberForma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39" fontId="1" fillId="0" borderId="0" xfId="0" applyNumberFormat="1" applyFont="1" applyAlignment="1" applyProtection="1">
      <alignment/>
      <protection/>
    </xf>
    <xf numFmtId="37" fontId="3" fillId="5" borderId="10" xfId="0" applyNumberFormat="1" applyFont="1" applyFill="1" applyBorder="1" applyAlignment="1" applyProtection="1">
      <alignment horizontal="center"/>
      <protection/>
    </xf>
    <xf numFmtId="206" fontId="3" fillId="5" borderId="10" xfId="0" applyNumberFormat="1" applyFont="1" applyFill="1" applyBorder="1" applyAlignment="1" applyProtection="1">
      <alignment horizontal="center"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7" fontId="3" fillId="0" borderId="10" xfId="0" applyNumberFormat="1" applyFont="1" applyBorder="1" applyAlignment="1" applyProtection="1">
      <alignment horizontal="center"/>
      <protection/>
    </xf>
    <xf numFmtId="37" fontId="21" fillId="0" borderId="11" xfId="0" applyNumberFormat="1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 horizontal="center"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206" fontId="3" fillId="0" borderId="10" xfId="0" applyNumberFormat="1" applyFont="1" applyFill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206" fontId="4" fillId="0" borderId="10" xfId="0" applyNumberFormat="1" applyFont="1" applyFill="1" applyBorder="1" applyAlignment="1" applyProtection="1">
      <alignment horizontal="center"/>
      <protection/>
    </xf>
    <xf numFmtId="37" fontId="22" fillId="0" borderId="11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206" fontId="3" fillId="0" borderId="10" xfId="0" applyNumberFormat="1" applyFont="1" applyFill="1" applyBorder="1" applyAlignment="1" applyProtection="1">
      <alignment/>
      <protection/>
    </xf>
    <xf numFmtId="37" fontId="22" fillId="0" borderId="11" xfId="0" applyNumberFormat="1" applyFont="1" applyFill="1" applyBorder="1" applyAlignment="1" applyProtection="1">
      <alignment horizontal="center"/>
      <protection/>
    </xf>
    <xf numFmtId="39" fontId="3" fillId="0" borderId="11" xfId="0" applyNumberFormat="1" applyFont="1" applyBorder="1" applyAlignment="1" applyProtection="1">
      <alignment horizontal="center"/>
      <protection/>
    </xf>
    <xf numFmtId="37" fontId="21" fillId="0" borderId="11" xfId="0" applyNumberFormat="1" applyFont="1" applyFill="1" applyBorder="1" applyAlignment="1" applyProtection="1">
      <alignment horizontal="center"/>
      <protection/>
    </xf>
    <xf numFmtId="37" fontId="4" fillId="0" borderId="11" xfId="0" applyNumberFormat="1" applyFont="1" applyFill="1" applyBorder="1" applyAlignment="1" applyProtection="1">
      <alignment horizontal="center"/>
      <protection/>
    </xf>
    <xf numFmtId="7" fontId="3" fillId="0" borderId="12" xfId="0" applyNumberFormat="1" applyFont="1" applyBorder="1" applyAlignment="1" applyProtection="1">
      <alignment horizontal="center"/>
      <protection/>
    </xf>
    <xf numFmtId="7" fontId="3" fillId="0" borderId="13" xfId="0" applyNumberFormat="1" applyFont="1" applyFill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 horizontal="centerContinuous"/>
      <protection/>
    </xf>
    <xf numFmtId="7" fontId="3" fillId="0" borderId="15" xfId="0" applyNumberFormat="1" applyFont="1" applyBorder="1" applyAlignment="1" applyProtection="1">
      <alignment horizontal="centerContinuous"/>
      <protection/>
    </xf>
    <xf numFmtId="39" fontId="3" fillId="0" borderId="14" xfId="0" applyNumberFormat="1" applyFont="1" applyBorder="1" applyAlignment="1" applyProtection="1">
      <alignment horizontal="centerContinuous"/>
      <protection/>
    </xf>
    <xf numFmtId="7" fontId="3" fillId="0" borderId="16" xfId="0" applyNumberFormat="1" applyFont="1" applyBorder="1" applyAlignment="1" applyProtection="1">
      <alignment horizontal="centerContinuous"/>
      <protection/>
    </xf>
    <xf numFmtId="7" fontId="3" fillId="0" borderId="17" xfId="0" applyNumberFormat="1" applyFont="1" applyBorder="1" applyAlignment="1" applyProtection="1">
      <alignment/>
      <protection/>
    </xf>
    <xf numFmtId="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center"/>
      <protection/>
    </xf>
    <xf numFmtId="7" fontId="3" fillId="0" borderId="18" xfId="0" applyNumberFormat="1" applyFont="1" applyBorder="1" applyAlignment="1" applyProtection="1">
      <alignment horizontal="center"/>
      <protection/>
    </xf>
    <xf numFmtId="7" fontId="3" fillId="0" borderId="20" xfId="0" applyNumberFormat="1" applyFont="1" applyBorder="1" applyAlignment="1" applyProtection="1">
      <alignment horizontal="center"/>
      <protection/>
    </xf>
    <xf numFmtId="7" fontId="3" fillId="0" borderId="21" xfId="0" applyNumberFormat="1" applyFont="1" applyBorder="1" applyAlignment="1" applyProtection="1">
      <alignment/>
      <protection/>
    </xf>
    <xf numFmtId="7" fontId="3" fillId="0" borderId="10" xfId="0" applyNumberFormat="1" applyFont="1" applyBorder="1" applyAlignment="1" applyProtection="1">
      <alignment/>
      <protection/>
    </xf>
    <xf numFmtId="7" fontId="3" fillId="0" borderId="10" xfId="0" applyNumberFormat="1" applyFont="1" applyFill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9" fontId="3" fillId="0" borderId="11" xfId="0" applyNumberFormat="1" applyFont="1" applyBorder="1" applyAlignment="1" applyProtection="1">
      <alignment/>
      <protection/>
    </xf>
    <xf numFmtId="7" fontId="3" fillId="0" borderId="21" xfId="0" applyNumberFormat="1" applyFont="1" applyFill="1" applyBorder="1" applyAlignment="1" applyProtection="1">
      <alignment horizontal="center"/>
      <protection/>
    </xf>
    <xf numFmtId="37" fontId="3" fillId="6" borderId="10" xfId="0" applyNumberFormat="1" applyFont="1" applyFill="1" applyBorder="1" applyAlignment="1" applyProtection="1">
      <alignment horizontal="center"/>
      <protection/>
    </xf>
    <xf numFmtId="206" fontId="3" fillId="6" borderId="10" xfId="0" applyNumberFormat="1" applyFont="1" applyFill="1" applyBorder="1" applyAlignment="1" applyProtection="1">
      <alignment horizontal="center"/>
      <protection/>
    </xf>
    <xf numFmtId="37" fontId="3" fillId="7" borderId="11" xfId="0" applyNumberFormat="1" applyFont="1" applyFill="1" applyBorder="1" applyAlignment="1" applyProtection="1">
      <alignment horizontal="center"/>
      <protection/>
    </xf>
    <xf numFmtId="37" fontId="3" fillId="5" borderId="11" xfId="0" applyNumberFormat="1" applyFont="1" applyFill="1" applyBorder="1" applyAlignment="1" applyProtection="1">
      <alignment horizontal="center"/>
      <protection/>
    </xf>
    <xf numFmtId="7" fontId="3" fillId="8" borderId="22" xfId="0" applyNumberFormat="1" applyFont="1" applyFill="1" applyBorder="1" applyAlignment="1" applyProtection="1">
      <alignment horizontal="center"/>
      <protection/>
    </xf>
    <xf numFmtId="37" fontId="21" fillId="8" borderId="11" xfId="0" applyNumberFormat="1" applyFont="1" applyFill="1" applyBorder="1" applyAlignment="1" applyProtection="1">
      <alignment horizontal="center"/>
      <protection/>
    </xf>
    <xf numFmtId="37" fontId="3" fillId="8" borderId="11" xfId="0" applyNumberFormat="1" applyFont="1" applyFill="1" applyBorder="1" applyAlignment="1" applyProtection="1">
      <alignment horizontal="center"/>
      <protection/>
    </xf>
    <xf numFmtId="7" fontId="4" fillId="0" borderId="21" xfId="0" applyNumberFormat="1" applyFont="1" applyFill="1" applyBorder="1" applyAlignment="1" applyProtection="1">
      <alignment horizontal="center"/>
      <protection/>
    </xf>
    <xf numFmtId="7" fontId="3" fillId="0" borderId="21" xfId="0" applyNumberFormat="1" applyFont="1" applyBorder="1" applyAlignment="1" applyProtection="1">
      <alignment horizontal="center"/>
      <protection/>
    </xf>
    <xf numFmtId="37" fontId="21" fillId="9" borderId="11" xfId="0" applyNumberFormat="1" applyFont="1" applyFill="1" applyBorder="1" applyAlignment="1" applyProtection="1">
      <alignment horizontal="center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21" fillId="0" borderId="19" xfId="0" applyNumberFormat="1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5" fontId="4" fillId="0" borderId="10" xfId="0" applyNumberFormat="1" applyFont="1" applyBorder="1" applyAlignment="1" applyProtection="1">
      <alignment horizontal="center"/>
      <protection/>
    </xf>
    <xf numFmtId="5" fontId="4" fillId="0" borderId="10" xfId="0" applyNumberFormat="1" applyFont="1" applyFill="1" applyBorder="1" applyAlignment="1" applyProtection="1">
      <alignment horizontal="center"/>
      <protection/>
    </xf>
    <xf numFmtId="5" fontId="4" fillId="0" borderId="22" xfId="0" applyNumberFormat="1" applyFont="1" applyBorder="1" applyAlignment="1" applyProtection="1">
      <alignment horizontal="center"/>
      <protection/>
    </xf>
    <xf numFmtId="5" fontId="22" fillId="0" borderId="11" xfId="0" applyNumberFormat="1" applyFont="1" applyBorder="1" applyAlignment="1" applyProtection="1">
      <alignment horizontal="center"/>
      <protection/>
    </xf>
    <xf numFmtId="5" fontId="4" fillId="0" borderId="11" xfId="0" applyNumberFormat="1" applyFont="1" applyBorder="1" applyAlignment="1" applyProtection="1">
      <alignment horizontal="center"/>
      <protection/>
    </xf>
    <xf numFmtId="5" fontId="4" fillId="0" borderId="6" xfId="0" applyNumberFormat="1" applyFont="1" applyBorder="1" applyAlignment="1" applyProtection="1">
      <alignment horizontal="center"/>
      <protection/>
    </xf>
    <xf numFmtId="5" fontId="3" fillId="0" borderId="10" xfId="0" applyNumberFormat="1" applyFont="1" applyBorder="1" applyAlignment="1" applyProtection="1">
      <alignment horizontal="center"/>
      <protection/>
    </xf>
    <xf numFmtId="5" fontId="3" fillId="8" borderId="10" xfId="0" applyNumberFormat="1" applyFont="1" applyFill="1" applyBorder="1" applyAlignment="1" applyProtection="1">
      <alignment horizontal="center"/>
      <protection/>
    </xf>
    <xf numFmtId="5" fontId="3" fillId="0" borderId="26" xfId="0" applyNumberFormat="1" applyFont="1" applyBorder="1" applyAlignment="1" applyProtection="1">
      <alignment horizontal="center"/>
      <protection/>
    </xf>
    <xf numFmtId="5" fontId="4" fillId="0" borderId="26" xfId="0" applyNumberFormat="1" applyFont="1" applyFill="1" applyBorder="1" applyAlignment="1" applyProtection="1">
      <alignment horizontal="center"/>
      <protection/>
    </xf>
    <xf numFmtId="5" fontId="3" fillId="0" borderId="27" xfId="0" applyNumberFormat="1" applyFont="1" applyBorder="1" applyAlignment="1" applyProtection="1">
      <alignment horizontal="center"/>
      <protection/>
    </xf>
    <xf numFmtId="5" fontId="3" fillId="0" borderId="18" xfId="0" applyNumberFormat="1" applyFont="1" applyBorder="1" applyAlignment="1" applyProtection="1">
      <alignment horizontal="center"/>
      <protection/>
    </xf>
    <xf numFmtId="5" fontId="3" fillId="0" borderId="10" xfId="0" applyNumberFormat="1" applyFont="1" applyBorder="1" applyAlignment="1" applyProtection="1">
      <alignment/>
      <protection/>
    </xf>
    <xf numFmtId="5" fontId="3" fillId="0" borderId="6" xfId="0" applyNumberFormat="1" applyFont="1" applyBorder="1" applyAlignment="1" applyProtection="1">
      <alignment horizontal="center"/>
      <protection/>
    </xf>
    <xf numFmtId="5" fontId="3" fillId="0" borderId="6" xfId="0" applyNumberFormat="1" applyFont="1" applyBorder="1" applyAlignment="1" applyProtection="1">
      <alignment/>
      <protection/>
    </xf>
    <xf numFmtId="5" fontId="3" fillId="8" borderId="6" xfId="0" applyNumberFormat="1" applyFont="1" applyFill="1" applyBorder="1" applyAlignment="1" applyProtection="1">
      <alignment horizontal="center"/>
      <protection/>
    </xf>
    <xf numFmtId="5" fontId="3" fillId="0" borderId="20" xfId="0" applyNumberFormat="1" applyFont="1" applyBorder="1" applyAlignment="1" applyProtection="1">
      <alignment horizontal="center"/>
      <protection/>
    </xf>
  </cellXfs>
  <cellStyles count="81">
    <cellStyle name="Normal" xfId="0"/>
    <cellStyle name="cc0 -CalComma" xfId="15"/>
    <cellStyle name="cc0k -CalCommaThousand" xfId="16"/>
    <cellStyle name="cc0m -CalCommaMillion" xfId="17"/>
    <cellStyle name="cc1 -CalComma" xfId="18"/>
    <cellStyle name="cc2 -CalComma" xfId="19"/>
    <cellStyle name="cc3 -CalComma" xfId="20"/>
    <cellStyle name="cc4 -CalComma" xfId="21"/>
    <cellStyle name="cdDMM -CalDate" xfId="22"/>
    <cellStyle name="cdDMMY -CalDate" xfId="23"/>
    <cellStyle name="cdDMMYHM -CalDateTime" xfId="24"/>
    <cellStyle name="cdDMY -CalDate" xfId="25"/>
    <cellStyle name="cdMDY -CalDate" xfId="26"/>
    <cellStyle name="cdMMY -CalDate" xfId="27"/>
    <cellStyle name="cdMMYc-CalDateC" xfId="28"/>
    <cellStyle name="cf0 -CalFixed" xfId="29"/>
    <cellStyle name="cmHM  -CalTime" xfId="30"/>
    <cellStyle name="cmHM24+ -CalTime" xfId="31"/>
    <cellStyle name="cp0 -CalPercent" xfId="32"/>
    <cellStyle name="cp1 -CalPercent" xfId="33"/>
    <cellStyle name="cp2 -CalPercent" xfId="34"/>
    <cellStyle name="cp3 -CalPercent" xfId="35"/>
    <cellStyle name="Followed Hyperlink" xfId="36"/>
    <cellStyle name="h0 -Heading" xfId="37"/>
    <cellStyle name="h1 -Heading" xfId="38"/>
    <cellStyle name="h2 -Heading" xfId="39"/>
    <cellStyle name="h3 -Heading" xfId="40"/>
    <cellStyle name="hp0 -Hyperlink" xfId="41"/>
    <cellStyle name="hp1 -Hyperlink" xfId="42"/>
    <cellStyle name="hp2 -Hyperlink" xfId="43"/>
    <cellStyle name="hp3 -Hyperlink" xfId="44"/>
    <cellStyle name="Hyperlink" xfId="45"/>
    <cellStyle name="ic0 -InpComma" xfId="46"/>
    <cellStyle name="ic0k -InpCommaThousand" xfId="47"/>
    <cellStyle name="ic0m -InpCommaMillion" xfId="48"/>
    <cellStyle name="ic1 -InpComma" xfId="49"/>
    <cellStyle name="ic2 -InpComma" xfId="50"/>
    <cellStyle name="ic3 -InpComma" xfId="51"/>
    <cellStyle name="ic4 -InpComma" xfId="52"/>
    <cellStyle name="idDMM -InpDate" xfId="53"/>
    <cellStyle name="idDMMY -InpDate" xfId="54"/>
    <cellStyle name="idDMMYHM -InpDateTime" xfId="55"/>
    <cellStyle name="idDMY -InpDate" xfId="56"/>
    <cellStyle name="idMDY -InpDate" xfId="57"/>
    <cellStyle name="idMMY -InpDate" xfId="58"/>
    <cellStyle name="if0 -InpFixed" xfId="59"/>
    <cellStyle name="if0b-InpFixedB" xfId="60"/>
    <cellStyle name="if0-InpFixed" xfId="61"/>
    <cellStyle name="iln -InpTableTextNoWrap" xfId="62"/>
    <cellStyle name="ilnb-InpTableTextNoWrapB" xfId="63"/>
    <cellStyle name="ilw -InpTableTextWrap" xfId="64"/>
    <cellStyle name="imHM  -InpTime" xfId="65"/>
    <cellStyle name="imHM24+ -InpTime" xfId="66"/>
    <cellStyle name="ip0 -InpPercent" xfId="67"/>
    <cellStyle name="ip1 -InpPercent" xfId="68"/>
    <cellStyle name="ip2 -InpPercent" xfId="69"/>
    <cellStyle name="ip3 -InpPercent" xfId="70"/>
    <cellStyle name="ir0k -InpCurrThousand" xfId="71"/>
    <cellStyle name="ir0m -InpCurrMillion" xfId="72"/>
    <cellStyle name="is0 -InpSideText" xfId="73"/>
    <cellStyle name="is1 -InpSideText" xfId="74"/>
    <cellStyle name="is2 -InpSideText" xfId="75"/>
    <cellStyle name="is3 -InpSideText" xfId="76"/>
    <cellStyle name="is4 -InpSideText" xfId="77"/>
    <cellStyle name="itn -InpTopTextNoWrap" xfId="78"/>
    <cellStyle name="itw -InpTopTextWrap" xfId="79"/>
    <cellStyle name="ltn -TableTextNoWrap" xfId="80"/>
    <cellStyle name="ltw -TableTextWrap" xfId="81"/>
    <cellStyle name="sh0 -SideHeading" xfId="82"/>
    <cellStyle name="sh1 -SideHeading" xfId="83"/>
    <cellStyle name="sh2 -SideHeading" xfId="84"/>
    <cellStyle name="sh3 -SideHeading" xfId="85"/>
    <cellStyle name="st0 -SideText" xfId="86"/>
    <cellStyle name="st1 -SideText" xfId="87"/>
    <cellStyle name="st2 -SideText" xfId="88"/>
    <cellStyle name="st3 -SideText" xfId="89"/>
    <cellStyle name="st4 -SideText" xfId="90"/>
    <cellStyle name="tdMMYc-TopDateC" xfId="91"/>
    <cellStyle name="ttn -TopTextNoWrap" xfId="92"/>
    <cellStyle name="ttnl -TopTextNoWrapL" xfId="93"/>
    <cellStyle name="ttw -TopTextWrap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D3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9" sqref="A19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1.25">
      <c r="A1" s="26" t="s">
        <v>158</v>
      </c>
      <c r="B1" s="27"/>
      <c r="C1" s="27"/>
      <c r="D1" s="28"/>
    </row>
    <row r="2" spans="1:4" ht="11.25">
      <c r="A2" s="29" t="str">
        <f>kAppName</f>
        <v>Stock movement forecast</v>
      </c>
      <c r="B2" s="30"/>
      <c r="C2" s="30"/>
      <c r="D2" s="31"/>
    </row>
    <row r="3" spans="1:4" ht="11.25">
      <c r="A3" s="32" t="str">
        <f>"Version "&amp;kVersion</f>
        <v>Version 8-Oct-2009A</v>
      </c>
      <c r="B3" s="30"/>
      <c r="C3" s="30"/>
      <c r="D3" s="31"/>
    </row>
    <row r="4" spans="1:4" ht="12" thickBot="1">
      <c r="A4" s="33"/>
      <c r="B4" s="34"/>
      <c r="C4" s="34"/>
      <c r="D4" s="35"/>
    </row>
    <row r="5" ht="11.25">
      <c r="A5" s="36" t="s">
        <v>159</v>
      </c>
    </row>
    <row r="6" spans="1:3" ht="11.25">
      <c r="A6" s="37" t="s">
        <v>160</v>
      </c>
      <c r="C6" s="38" t="s">
        <v>217</v>
      </c>
    </row>
    <row r="7" spans="1:3" ht="11.25">
      <c r="A7" s="37" t="s">
        <v>161</v>
      </c>
      <c r="C7" s="38" t="s">
        <v>218</v>
      </c>
    </row>
    <row r="8" spans="1:3" ht="11.25">
      <c r="A8" s="37" t="s">
        <v>162</v>
      </c>
      <c r="C8" s="39" t="str">
        <f ca="1">SUBSTITUTE(LEFT(CELL("filename",C8),FIND("]",CELL("filename",C8))-1),"[","")</f>
        <v>C:\d\Sem\Foundation\F1NextStep1\Handout\SeminarManualFiles\ExReformat.xls</v>
      </c>
    </row>
    <row r="9" spans="1:3" ht="11.25">
      <c r="A9" s="37" t="s">
        <v>163</v>
      </c>
      <c r="C9" t="str">
        <f>kVersion</f>
        <v>8-Oct-2009A</v>
      </c>
    </row>
    <row r="10" spans="1:3" ht="11.25">
      <c r="A10" s="37" t="s">
        <v>164</v>
      </c>
      <c r="C10" t="s">
        <v>188</v>
      </c>
    </row>
    <row r="11" spans="1:3" ht="11.25">
      <c r="A11" s="37" t="s">
        <v>165</v>
      </c>
      <c r="C11" s="38"/>
    </row>
    <row r="12" spans="1:3" ht="11.25">
      <c r="A12" s="37" t="s">
        <v>166</v>
      </c>
      <c r="C12" s="38" t="s">
        <v>219</v>
      </c>
    </row>
    <row r="13" ht="11.25">
      <c r="A13" s="37" t="s">
        <v>167</v>
      </c>
    </row>
    <row r="14" spans="1:3" ht="11.25">
      <c r="A14" s="40" t="s">
        <v>168</v>
      </c>
      <c r="C14" s="38" t="s">
        <v>181</v>
      </c>
    </row>
    <row r="15" spans="1:3" ht="11.25">
      <c r="A15" s="40" t="s">
        <v>169</v>
      </c>
      <c r="C15" s="38" t="s">
        <v>220</v>
      </c>
    </row>
    <row r="16" spans="1:3" ht="11.25">
      <c r="A16" s="40" t="s">
        <v>170</v>
      </c>
      <c r="C16" s="38" t="s">
        <v>220</v>
      </c>
    </row>
    <row r="17" spans="1:3" ht="11.25">
      <c r="A17" s="40" t="s">
        <v>171</v>
      </c>
      <c r="C17" s="38" t="s">
        <v>221</v>
      </c>
    </row>
    <row r="18" spans="1:3" ht="11.25">
      <c r="A18" s="40" t="s">
        <v>172</v>
      </c>
      <c r="C18" s="41" t="s">
        <v>181</v>
      </c>
    </row>
    <row r="19" ht="11.25">
      <c r="A19" s="42" t="s">
        <v>173</v>
      </c>
    </row>
    <row r="20" spans="1:3" ht="11.25">
      <c r="A20" s="43" t="s">
        <v>174</v>
      </c>
      <c r="C20" s="38" t="s">
        <v>181</v>
      </c>
    </row>
    <row r="21" spans="1:3" ht="11.25">
      <c r="A21" s="43" t="s">
        <v>175</v>
      </c>
      <c r="C21" s="38" t="s">
        <v>181</v>
      </c>
    </row>
    <row r="22" spans="1:3" ht="11.25">
      <c r="A22" s="43" t="s">
        <v>176</v>
      </c>
      <c r="C22" s="38" t="s">
        <v>177</v>
      </c>
    </row>
    <row r="23" spans="1:3" ht="11.25">
      <c r="A23" s="43" t="s">
        <v>178</v>
      </c>
      <c r="C23" s="38" t="s">
        <v>179</v>
      </c>
    </row>
    <row r="24" spans="1:3" ht="11.25">
      <c r="A24" s="43" t="s">
        <v>180</v>
      </c>
      <c r="C24" s="38" t="s">
        <v>181</v>
      </c>
    </row>
    <row r="25" spans="1:3" ht="11.25">
      <c r="A25" s="43" t="s">
        <v>182</v>
      </c>
      <c r="C25" s="38"/>
    </row>
    <row r="26" spans="1:2" ht="11.25">
      <c r="A26" s="44" t="s">
        <v>183</v>
      </c>
      <c r="B26" s="39"/>
    </row>
    <row r="27" spans="1:2" ht="11.25">
      <c r="A27" s="45" t="s">
        <v>184</v>
      </c>
      <c r="B27" s="39"/>
    </row>
    <row r="28" spans="1:3" ht="11.25">
      <c r="A28" s="43" t="s">
        <v>185</v>
      </c>
      <c r="B28" s="19" t="s">
        <v>222</v>
      </c>
      <c r="C28" s="39"/>
    </row>
    <row r="29" spans="1:3" ht="11.25">
      <c r="A29" s="43" t="s">
        <v>186</v>
      </c>
      <c r="B29" s="19" t="s">
        <v>223</v>
      </c>
      <c r="C29" s="39"/>
    </row>
    <row r="30" spans="1:3" ht="11.25">
      <c r="A30" s="45" t="s">
        <v>187</v>
      </c>
      <c r="B30" s="39"/>
      <c r="C30" s="39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A1:B1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1.25">
      <c r="A1" s="26" t="s">
        <v>189</v>
      </c>
      <c r="B1" s="28"/>
    </row>
    <row r="2" spans="1:2" ht="11.25">
      <c r="A2" s="29" t="str">
        <f>kAppName</f>
        <v>Stock movement forecast</v>
      </c>
      <c r="B2" s="31"/>
    </row>
    <row r="3" spans="1:2" ht="11.25">
      <c r="A3" s="46"/>
      <c r="B3" s="31"/>
    </row>
    <row r="4" spans="1:2" ht="12" thickBot="1">
      <c r="A4" s="47"/>
      <c r="B4" s="35"/>
    </row>
    <row r="5" spans="1:2" ht="11.25">
      <c r="A5" s="48"/>
      <c r="B5" s="49"/>
    </row>
    <row r="6" spans="1:2" ht="11.25">
      <c r="A6" s="48" t="s">
        <v>190</v>
      </c>
      <c r="B6" s="49" t="s">
        <v>224</v>
      </c>
    </row>
    <row r="7" spans="1:2" ht="11.25">
      <c r="A7" s="50" t="s">
        <v>163</v>
      </c>
      <c r="B7" s="49" t="s">
        <v>197</v>
      </c>
    </row>
    <row r="8" spans="1:2" ht="11.25">
      <c r="A8" s="48" t="s">
        <v>191</v>
      </c>
      <c r="B8" s="49" t="s">
        <v>202</v>
      </c>
    </row>
    <row r="9" spans="1:2" ht="11.25">
      <c r="A9" s="48" t="s">
        <v>198</v>
      </c>
      <c r="B9" s="55">
        <v>2009</v>
      </c>
    </row>
    <row r="10" spans="1:2" ht="11.25">
      <c r="A10" s="48" t="s">
        <v>0</v>
      </c>
      <c r="B10" s="55">
        <v>7</v>
      </c>
    </row>
    <row r="11" spans="1:2" ht="11.25">
      <c r="A11" s="48" t="s">
        <v>199</v>
      </c>
      <c r="B11" s="56" t="s">
        <v>1</v>
      </c>
    </row>
    <row r="12" spans="1:2" ht="11.25">
      <c r="A12" s="48" t="s">
        <v>200</v>
      </c>
      <c r="B12" s="54">
        <v>40023</v>
      </c>
    </row>
    <row r="13" spans="1:2" ht="11.25">
      <c r="A13" s="48" t="s">
        <v>201</v>
      </c>
      <c r="B13" s="69" t="str">
        <f>TEXT(kEndDate,"d-mmm-yy")</f>
        <v>29-Jul-09</v>
      </c>
    </row>
    <row r="14" spans="1:2" ht="11.25">
      <c r="A14" s="48" t="s">
        <v>192</v>
      </c>
      <c r="B14" s="51">
        <v>0.001</v>
      </c>
    </row>
    <row r="15" spans="1:2" ht="11.25">
      <c r="A15" s="48" t="s">
        <v>193</v>
      </c>
      <c r="B15" s="49" t="s">
        <v>194</v>
      </c>
    </row>
    <row r="16" spans="1:2" ht="11.25">
      <c r="A16" s="48" t="s">
        <v>195</v>
      </c>
      <c r="B16" s="49" t="str">
        <f ca="1">TEXT(NOW(),"d-mmm-yyyy h:mm AM/PM ")</f>
        <v>23-Aug-2011 4:56 p.m. </v>
      </c>
    </row>
    <row r="17" spans="1:2" ht="11.25">
      <c r="A17" s="48" t="s">
        <v>196</v>
      </c>
      <c r="B17" s="49" t="b">
        <v>1</v>
      </c>
    </row>
    <row r="18" spans="1:2" ht="6" customHeight="1" thickBot="1">
      <c r="A18" s="52"/>
      <c r="B18" s="53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J1:AJ923"/>
  <sheetViews>
    <sheetView zoomScalePageLayoutView="0" workbookViewId="0" topLeftCell="K11">
      <pane xSplit="7" ySplit="4" topLeftCell="R15" activePane="bottomRight" state="frozen"/>
      <selection pane="topLeft" activeCell="K11" sqref="K11"/>
      <selection pane="topRight" activeCell="R11" sqref="R11"/>
      <selection pane="bottomLeft" activeCell="K15" sqref="K15"/>
      <selection pane="bottomRight" activeCell="U27" sqref="U27"/>
    </sheetView>
  </sheetViews>
  <sheetFormatPr defaultColWidth="9.33203125" defaultRowHeight="11.25" outlineLevelCol="1"/>
  <cols>
    <col min="10" max="10" width="13" style="0" customWidth="1"/>
    <col min="11" max="11" width="33" style="22" customWidth="1"/>
    <col min="12" max="12" width="4.16015625" style="1" hidden="1" customWidth="1" outlineLevel="1"/>
    <col min="13" max="13" width="13" style="21" hidden="1" customWidth="1" outlineLevel="1"/>
    <col min="14" max="14" width="4.33203125" style="21" hidden="1" customWidth="1" outlineLevel="1"/>
    <col min="15" max="15" width="9.33203125" style="21" hidden="1" customWidth="1" outlineLevel="1"/>
    <col min="16" max="16" width="3.16015625" style="1" hidden="1" customWidth="1" outlineLevel="1"/>
    <col min="17" max="17" width="4.33203125" style="21" hidden="1" customWidth="1" outlineLevel="1"/>
    <col min="18" max="18" width="9.5" style="23" customWidth="1" collapsed="1"/>
    <col min="19" max="23" width="9.5" style="20" customWidth="1" outlineLevel="1"/>
    <col min="24" max="24" width="9.5" style="25" customWidth="1" outlineLevel="1"/>
    <col min="25" max="25" width="9.5" style="20" customWidth="1" outlineLevel="1"/>
    <col min="26" max="33" width="9.5" style="20" customWidth="1"/>
    <col min="34" max="34" width="1.83203125" style="20" customWidth="1"/>
    <col min="35" max="35" width="36.33203125" style="0" customWidth="1"/>
    <col min="36" max="36" width="4.16015625" style="0" customWidth="1"/>
    <col min="37" max="37" width="9" style="0" customWidth="1"/>
    <col min="38" max="41" width="10.33203125" style="0" customWidth="1"/>
  </cols>
  <sheetData>
    <row r="1" spans="11:24" ht="12.75">
      <c r="K1" s="24"/>
      <c r="X1"/>
    </row>
    <row r="2" spans="11:24" ht="12.75">
      <c r="K2" s="24"/>
      <c r="X2"/>
    </row>
    <row r="3" spans="11:24" ht="12.75">
      <c r="K3" s="24"/>
      <c r="X3"/>
    </row>
    <row r="4" spans="11:24" ht="12.75">
      <c r="K4" s="24"/>
      <c r="X4"/>
    </row>
    <row r="5" spans="11:24" ht="12.75">
      <c r="K5" s="24"/>
      <c r="X5"/>
    </row>
    <row r="6" spans="11:24" ht="12.75">
      <c r="K6" s="24"/>
      <c r="X6"/>
    </row>
    <row r="7" spans="11:24" ht="12.75">
      <c r="K7" s="24"/>
      <c r="X7"/>
    </row>
    <row r="8" spans="11:24" ht="12.75">
      <c r="K8" s="24"/>
      <c r="X8"/>
    </row>
    <row r="9" spans="11:24" ht="12.75">
      <c r="K9" s="24"/>
      <c r="X9"/>
    </row>
    <row r="10" spans="11:24" ht="13.5" thickBot="1">
      <c r="K10" s="24"/>
      <c r="X10"/>
    </row>
    <row r="11" spans="11:34" ht="15.75">
      <c r="K11" s="58" t="s">
        <v>214</v>
      </c>
      <c r="L11" s="59"/>
      <c r="M11" s="59"/>
      <c r="N11" s="59"/>
      <c r="O11" s="59"/>
      <c r="P11" s="59"/>
      <c r="Q11" s="59"/>
      <c r="R11" s="59"/>
      <c r="S11" s="59" t="str">
        <f>kOrgName</f>
        <v>Janestown Iron Operations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</row>
    <row r="12" spans="11:34" ht="15.75">
      <c r="K12" s="61" t="str">
        <f>kForecast</f>
        <v>E7 Fcst</v>
      </c>
      <c r="L12" s="62"/>
      <c r="M12" s="62"/>
      <c r="N12" s="62"/>
      <c r="O12" s="62"/>
      <c r="P12" s="62"/>
      <c r="Q12" s="62"/>
      <c r="R12" s="62"/>
      <c r="S12" s="62" t="str">
        <f>kNow</f>
        <v>23-Aug-2011 4:56 p.m. 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3"/>
    </row>
    <row r="13" spans="11:34" ht="12.75">
      <c r="K13" s="64" t="str">
        <f>kYear&amp;" month "&amp;kMonthNo&amp;" @ "&amp;kEndDateText</f>
        <v>2009 month 7 @ 29-Jul-09</v>
      </c>
      <c r="L13" s="62"/>
      <c r="M13" s="62"/>
      <c r="N13" s="62"/>
      <c r="O13" s="62"/>
      <c r="P13" s="62"/>
      <c r="Q13" s="62"/>
      <c r="R13" s="68">
        <f>DATE(kYear-1,12,31)</f>
        <v>39813</v>
      </c>
      <c r="S13" s="68">
        <f>R13+32-DAY(R13+32)</f>
        <v>39844</v>
      </c>
      <c r="T13" s="68">
        <f aca="true" t="shared" si="0" ref="T13:AD13">S13+32-DAY(S13+32)</f>
        <v>39872</v>
      </c>
      <c r="U13" s="68">
        <f t="shared" si="0"/>
        <v>39903</v>
      </c>
      <c r="V13" s="68">
        <f t="shared" si="0"/>
        <v>39933</v>
      </c>
      <c r="W13" s="68">
        <f t="shared" si="0"/>
        <v>39964</v>
      </c>
      <c r="X13" s="68">
        <f t="shared" si="0"/>
        <v>39994</v>
      </c>
      <c r="Y13" s="68">
        <f t="shared" si="0"/>
        <v>40025</v>
      </c>
      <c r="Z13" s="68">
        <f t="shared" si="0"/>
        <v>40056</v>
      </c>
      <c r="AA13" s="68">
        <f t="shared" si="0"/>
        <v>40086</v>
      </c>
      <c r="AB13" s="68">
        <f t="shared" si="0"/>
        <v>40117</v>
      </c>
      <c r="AC13" s="68">
        <f t="shared" si="0"/>
        <v>40147</v>
      </c>
      <c r="AD13" s="68">
        <f t="shared" si="0"/>
        <v>40178</v>
      </c>
      <c r="AE13" s="62"/>
      <c r="AF13" s="62"/>
      <c r="AG13" s="62" t="s">
        <v>216</v>
      </c>
      <c r="AH13" s="63"/>
    </row>
    <row r="14" spans="11:35" ht="12" thickBot="1">
      <c r="K14" s="65"/>
      <c r="L14" s="66"/>
      <c r="M14" s="66"/>
      <c r="N14" s="66"/>
      <c r="O14" s="66"/>
      <c r="P14" s="66"/>
      <c r="Q14" s="66"/>
      <c r="R14" s="66">
        <v>12</v>
      </c>
      <c r="S14" s="66">
        <v>1</v>
      </c>
      <c r="T14" s="66">
        <v>2</v>
      </c>
      <c r="U14" s="66">
        <v>3</v>
      </c>
      <c r="V14" s="66">
        <v>4</v>
      </c>
      <c r="W14" s="66">
        <v>5</v>
      </c>
      <c r="X14" s="66">
        <v>6</v>
      </c>
      <c r="Y14" s="66">
        <v>7</v>
      </c>
      <c r="Z14" s="66">
        <v>8</v>
      </c>
      <c r="AA14" s="66">
        <v>9</v>
      </c>
      <c r="AB14" s="66">
        <v>10</v>
      </c>
      <c r="AC14" s="66">
        <v>11</v>
      </c>
      <c r="AD14" s="66">
        <v>12</v>
      </c>
      <c r="AE14" s="66" t="s">
        <v>2</v>
      </c>
      <c r="AF14" s="66" t="s">
        <v>3</v>
      </c>
      <c r="AG14" s="66" t="s">
        <v>2</v>
      </c>
      <c r="AH14" s="67"/>
      <c r="AI14" s="90" t="s">
        <v>215</v>
      </c>
    </row>
    <row r="15" spans="11:36" ht="11.25">
      <c r="K15" s="76" t="s">
        <v>203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85"/>
      <c r="AI15" s="19"/>
      <c r="AJ15" s="19"/>
    </row>
    <row r="16" spans="11:36" ht="11.25">
      <c r="K16" s="77" t="s">
        <v>4</v>
      </c>
      <c r="L16" s="4"/>
      <c r="M16" s="3"/>
      <c r="N16" s="3"/>
      <c r="O16" s="3"/>
      <c r="P16" s="5"/>
      <c r="Q16" s="3"/>
      <c r="R16" s="7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6"/>
      <c r="AI16" s="19"/>
      <c r="AJ16" s="19"/>
    </row>
    <row r="17" spans="10:36" s="6" customFormat="1" ht="12.75">
      <c r="J17"/>
      <c r="K17" s="78" t="s">
        <v>206</v>
      </c>
      <c r="L17" s="7"/>
      <c r="M17" s="2"/>
      <c r="N17" s="2"/>
      <c r="O17" s="2"/>
      <c r="P17" s="8"/>
      <c r="Q17" s="2"/>
      <c r="R17" s="13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7"/>
      <c r="AI17" s="19"/>
      <c r="AJ17" s="1"/>
    </row>
    <row r="18" spans="10:36" s="6" customFormat="1" ht="12.75">
      <c r="J18" t="s">
        <v>5</v>
      </c>
      <c r="K18" s="79" t="s">
        <v>204</v>
      </c>
      <c r="L18" s="9" t="s">
        <v>7</v>
      </c>
      <c r="M18" s="10" t="s">
        <v>8</v>
      </c>
      <c r="N18" s="2"/>
      <c r="O18" s="2"/>
      <c r="P18" s="8"/>
      <c r="Q18" s="2"/>
      <c r="R18" s="75">
        <v>0</v>
      </c>
      <c r="S18" s="74">
        <v>37086.666666666664</v>
      </c>
      <c r="T18" s="74">
        <v>43706.666666666664</v>
      </c>
      <c r="U18" s="74">
        <v>43706.666666666664</v>
      </c>
      <c r="V18" s="74">
        <v>43706.666666666664</v>
      </c>
      <c r="W18" s="74">
        <v>43706.666666666664</v>
      </c>
      <c r="X18" s="74">
        <v>43706.666666666664</v>
      </c>
      <c r="Y18" s="74">
        <v>43706.666666666664</v>
      </c>
      <c r="Z18" s="74">
        <v>65560</v>
      </c>
      <c r="AA18" s="74">
        <v>65560</v>
      </c>
      <c r="AB18" s="74">
        <v>65560</v>
      </c>
      <c r="AC18" s="74">
        <v>65560</v>
      </c>
      <c r="AD18" s="74">
        <v>65560</v>
      </c>
      <c r="AE18" s="74">
        <v>55630</v>
      </c>
      <c r="AF18" s="74"/>
      <c r="AG18" s="74">
        <v>55630</v>
      </c>
      <c r="AH18" s="87"/>
      <c r="AI18" s="19"/>
      <c r="AJ18" s="1"/>
    </row>
    <row r="19" spans="10:36" s="6" customFormat="1" ht="12.75">
      <c r="J19" t="s">
        <v>9</v>
      </c>
      <c r="K19" s="79" t="s">
        <v>10</v>
      </c>
      <c r="L19" s="9" t="s">
        <v>7</v>
      </c>
      <c r="M19" s="10" t="s">
        <v>11</v>
      </c>
      <c r="N19" s="11"/>
      <c r="O19" s="11"/>
      <c r="P19" s="8"/>
      <c r="Q19" s="11"/>
      <c r="R19" s="75">
        <v>37086.666666666664</v>
      </c>
      <c r="S19" s="75">
        <v>6620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9930</v>
      </c>
      <c r="AF19" s="74">
        <v>106393.33333333333</v>
      </c>
      <c r="AG19" s="74">
        <v>74823.33333333333</v>
      </c>
      <c r="AH19" s="87"/>
      <c r="AI19" s="19"/>
      <c r="AJ19" s="1"/>
    </row>
    <row r="20" spans="10:36" s="6" customFormat="1" ht="12.75">
      <c r="J20" t="s">
        <v>12</v>
      </c>
      <c r="K20" s="79" t="s">
        <v>13</v>
      </c>
      <c r="L20" s="9" t="s">
        <v>7</v>
      </c>
      <c r="M20" s="10" t="s">
        <v>14</v>
      </c>
      <c r="N20" s="11"/>
      <c r="O20" s="11"/>
      <c r="P20" s="8"/>
      <c r="Q20" s="11"/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/>
      <c r="AG20" s="74">
        <v>-106393.33333333333</v>
      </c>
      <c r="AH20" s="87"/>
      <c r="AI20" s="19"/>
      <c r="AJ20" s="1"/>
    </row>
    <row r="21" spans="10:36" s="6" customFormat="1" ht="12.75">
      <c r="J21" t="s">
        <v>15</v>
      </c>
      <c r="K21" s="79" t="s">
        <v>16</v>
      </c>
      <c r="L21" s="9" t="s">
        <v>7</v>
      </c>
      <c r="M21" s="10" t="s">
        <v>17</v>
      </c>
      <c r="N21" s="2"/>
      <c r="O21" s="2"/>
      <c r="P21" s="8"/>
      <c r="Q21" s="2"/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4">
        <v>0</v>
      </c>
      <c r="Z21" s="74"/>
      <c r="AA21" s="74"/>
      <c r="AB21" s="74"/>
      <c r="AC21" s="74"/>
      <c r="AD21" s="74"/>
      <c r="AE21" s="74">
        <v>0</v>
      </c>
      <c r="AF21" s="74"/>
      <c r="AG21" s="74">
        <v>0</v>
      </c>
      <c r="AH21" s="87"/>
      <c r="AI21" s="19"/>
      <c r="AJ21" s="1"/>
    </row>
    <row r="22" spans="10:36" s="6" customFormat="1" ht="12.75">
      <c r="J22" t="s">
        <v>18</v>
      </c>
      <c r="K22" s="79" t="s">
        <v>205</v>
      </c>
      <c r="L22" s="9" t="s">
        <v>7</v>
      </c>
      <c r="M22" s="10" t="s">
        <v>20</v>
      </c>
      <c r="N22" s="2"/>
      <c r="O22" s="2"/>
      <c r="P22" s="8"/>
      <c r="Q22" s="2"/>
      <c r="R22" s="75">
        <v>37086.666666666664</v>
      </c>
      <c r="S22" s="8">
        <v>43706.666666666664</v>
      </c>
      <c r="T22" s="8">
        <v>43706.666666666664</v>
      </c>
      <c r="U22" s="8">
        <v>43706.666666666664</v>
      </c>
      <c r="V22" s="8">
        <v>43706.666666666664</v>
      </c>
      <c r="W22" s="8">
        <v>43706.666666666664</v>
      </c>
      <c r="X22" s="8">
        <v>43706.666666666664</v>
      </c>
      <c r="Y22" s="8">
        <v>43706.666666666664</v>
      </c>
      <c r="Z22" s="8">
        <v>65560</v>
      </c>
      <c r="AA22" s="8">
        <v>65560</v>
      </c>
      <c r="AB22" s="8">
        <v>65560</v>
      </c>
      <c r="AC22" s="8">
        <v>65560</v>
      </c>
      <c r="AD22" s="8">
        <v>65560</v>
      </c>
      <c r="AE22" s="74">
        <v>65560</v>
      </c>
      <c r="AF22" s="74"/>
      <c r="AG22" s="74">
        <v>24060</v>
      </c>
      <c r="AH22" s="87"/>
      <c r="AI22" s="19"/>
      <c r="AJ22" s="1"/>
    </row>
    <row r="23" spans="10:36" s="6" customFormat="1" ht="12.75">
      <c r="J23"/>
      <c r="K23" s="78" t="s">
        <v>207</v>
      </c>
      <c r="L23" s="7"/>
      <c r="M23" s="2"/>
      <c r="N23" s="2"/>
      <c r="O23" s="2"/>
      <c r="P23" s="8"/>
      <c r="Q23" s="2"/>
      <c r="R23" s="7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74"/>
      <c r="AF23" s="74"/>
      <c r="AG23" s="74"/>
      <c r="AH23" s="86"/>
      <c r="AI23" s="19"/>
      <c r="AJ23" s="1"/>
    </row>
    <row r="24" spans="10:36" s="6" customFormat="1" ht="12.75">
      <c r="J24" t="s">
        <v>21</v>
      </c>
      <c r="K24" s="79" t="s">
        <v>204</v>
      </c>
      <c r="L24" s="9" t="s">
        <v>22</v>
      </c>
      <c r="M24" s="10" t="s">
        <v>23</v>
      </c>
      <c r="N24" s="2"/>
      <c r="O24" s="2"/>
      <c r="P24" s="8"/>
      <c r="Q24" s="2"/>
      <c r="R24" s="75">
        <v>22471.521739130374</v>
      </c>
      <c r="S24" s="74">
        <v>0.18840579704071084</v>
      </c>
      <c r="T24" s="74">
        <v>0.18840579704071084</v>
      </c>
      <c r="U24" s="74">
        <v>0.18840579704071084</v>
      </c>
      <c r="V24" s="74">
        <v>0.18840579704071084</v>
      </c>
      <c r="W24" s="74">
        <v>0.18840579704071084</v>
      </c>
      <c r="X24" s="74">
        <v>0.18840579704071084</v>
      </c>
      <c r="Y24" s="74">
        <v>0.18840579704071084</v>
      </c>
      <c r="Z24" s="74">
        <v>0.18840579704071084</v>
      </c>
      <c r="AA24" s="74">
        <v>0.18840579704071084</v>
      </c>
      <c r="AB24" s="74">
        <v>0.18840579704071084</v>
      </c>
      <c r="AC24" s="74">
        <v>0.18840579704071084</v>
      </c>
      <c r="AD24" s="74">
        <v>0.18840579704071084</v>
      </c>
      <c r="AE24" s="74">
        <v>0.18840579704071084</v>
      </c>
      <c r="AF24" s="74"/>
      <c r="AG24" s="74">
        <v>0.18840579704071084</v>
      </c>
      <c r="AH24" s="87"/>
      <c r="AI24" s="19"/>
      <c r="AJ24" s="1"/>
    </row>
    <row r="25" spans="10:36" s="6" customFormat="1" ht="12.75">
      <c r="J25" t="s">
        <v>24</v>
      </c>
      <c r="K25" s="79" t="s">
        <v>13</v>
      </c>
      <c r="L25" s="9" t="s">
        <v>22</v>
      </c>
      <c r="M25" s="10" t="s">
        <v>25</v>
      </c>
      <c r="N25" s="11"/>
      <c r="O25" s="11"/>
      <c r="P25" s="8"/>
      <c r="Q25" s="11"/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70928.88888888889</v>
      </c>
      <c r="AG25" s="74">
        <v>70928.88888888889</v>
      </c>
      <c r="AH25" s="87"/>
      <c r="AI25" s="19"/>
      <c r="AJ25" s="1"/>
    </row>
    <row r="26" spans="10:36" s="6" customFormat="1" ht="12.75">
      <c r="J26" t="s">
        <v>26</v>
      </c>
      <c r="K26" s="79" t="s">
        <v>27</v>
      </c>
      <c r="L26" s="9" t="s">
        <v>22</v>
      </c>
      <c r="M26" s="10" t="s">
        <v>28</v>
      </c>
      <c r="N26" s="11"/>
      <c r="O26" s="11"/>
      <c r="P26" s="8"/>
      <c r="Q26" s="11"/>
      <c r="R26" s="75">
        <v>-67125.33333333333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78400</v>
      </c>
      <c r="AG26" s="74">
        <v>-70928.88888888889</v>
      </c>
      <c r="AH26" s="87"/>
      <c r="AI26" s="19"/>
      <c r="AJ26" s="1"/>
    </row>
    <row r="27" spans="10:36" s="6" customFormat="1" ht="12.75">
      <c r="J27" t="s">
        <v>29</v>
      </c>
      <c r="K27" s="79" t="s">
        <v>16</v>
      </c>
      <c r="L27" s="9" t="s">
        <v>22</v>
      </c>
      <c r="M27" s="10" t="s">
        <v>30</v>
      </c>
      <c r="N27" s="2"/>
      <c r="O27" s="2"/>
      <c r="P27" s="8"/>
      <c r="Q27" s="2"/>
      <c r="R27" s="75">
        <v>44654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/>
      <c r="AG27" s="74">
        <v>0</v>
      </c>
      <c r="AH27" s="87"/>
      <c r="AI27" s="19"/>
      <c r="AJ27" s="1"/>
    </row>
    <row r="28" spans="10:36" s="6" customFormat="1" ht="12.75">
      <c r="J28" t="s">
        <v>31</v>
      </c>
      <c r="K28" s="79" t="s">
        <v>205</v>
      </c>
      <c r="L28" s="9" t="s">
        <v>22</v>
      </c>
      <c r="M28" s="10" t="s">
        <v>32</v>
      </c>
      <c r="N28" s="2"/>
      <c r="O28" s="2"/>
      <c r="P28" s="8"/>
      <c r="Q28" s="2"/>
      <c r="R28" s="75">
        <v>0.18840579704071084</v>
      </c>
      <c r="S28" s="74">
        <v>0.18840579704071084</v>
      </c>
      <c r="T28" s="74">
        <v>0.18840579704071084</v>
      </c>
      <c r="U28" s="74">
        <v>0.18840579704071084</v>
      </c>
      <c r="V28" s="74">
        <v>0.18840579704071084</v>
      </c>
      <c r="W28" s="74">
        <v>0.18840579704071084</v>
      </c>
      <c r="X28" s="74">
        <v>0.18840579704071084</v>
      </c>
      <c r="Y28" s="74">
        <v>0.18840579704071084</v>
      </c>
      <c r="Z28" s="74">
        <v>0.18840579704071084</v>
      </c>
      <c r="AA28" s="74">
        <v>0.18840579704071084</v>
      </c>
      <c r="AB28" s="74">
        <v>0.18840579704071084</v>
      </c>
      <c r="AC28" s="74">
        <v>0.18840579704071084</v>
      </c>
      <c r="AD28" s="74">
        <v>0.18840579704071084</v>
      </c>
      <c r="AE28" s="74">
        <v>0.18840579704071084</v>
      </c>
      <c r="AF28" s="74"/>
      <c r="AG28" s="74">
        <v>0.18840579704071084</v>
      </c>
      <c r="AH28" s="87"/>
      <c r="AI28" s="19"/>
      <c r="AJ28" s="1"/>
    </row>
    <row r="29" spans="10:36" s="6" customFormat="1" ht="12.75">
      <c r="J29"/>
      <c r="K29" s="78" t="s">
        <v>208</v>
      </c>
      <c r="L29" s="7"/>
      <c r="M29" s="2"/>
      <c r="N29" s="2"/>
      <c r="O29" s="2"/>
      <c r="P29" s="8"/>
      <c r="Q29" s="2"/>
      <c r="R29" s="39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87"/>
      <c r="AI29" s="19"/>
      <c r="AJ29" s="1"/>
    </row>
    <row r="30" spans="10:36" s="6" customFormat="1" ht="12.75">
      <c r="J30" t="s">
        <v>33</v>
      </c>
      <c r="K30" s="79" t="s">
        <v>204</v>
      </c>
      <c r="L30" s="9" t="s">
        <v>34</v>
      </c>
      <c r="M30" s="10" t="s">
        <v>35</v>
      </c>
      <c r="N30" s="2"/>
      <c r="O30" s="2"/>
      <c r="P30" s="8"/>
      <c r="Q30" s="2"/>
      <c r="R30" s="75">
        <v>597150.2222222222</v>
      </c>
      <c r="S30" s="74">
        <v>90380.88888888889</v>
      </c>
      <c r="T30" s="74">
        <v>90380.88888888889</v>
      </c>
      <c r="U30" s="74">
        <v>90380.88888888889</v>
      </c>
      <c r="V30" s="74">
        <v>90380.88888888889</v>
      </c>
      <c r="W30" s="74">
        <v>90380.88888888889</v>
      </c>
      <c r="X30" s="74">
        <v>90380.88888888889</v>
      </c>
      <c r="Y30" s="74">
        <v>14360</v>
      </c>
      <c r="Z30" s="74">
        <v>14360</v>
      </c>
      <c r="AA30" s="74">
        <v>14360</v>
      </c>
      <c r="AB30" s="74">
        <v>14360</v>
      </c>
      <c r="AC30" s="74">
        <v>-55278.555555555555</v>
      </c>
      <c r="AD30" s="74">
        <v>-61357.11111111112</v>
      </c>
      <c r="AE30" s="74">
        <v>90380.88888888889</v>
      </c>
      <c r="AF30" s="74"/>
      <c r="AG30" s="74">
        <v>90380.88888888889</v>
      </c>
      <c r="AH30" s="87"/>
      <c r="AI30" s="19"/>
      <c r="AJ30" s="1"/>
    </row>
    <row r="31" spans="10:36" s="6" customFormat="1" ht="12.75">
      <c r="J31" t="s">
        <v>36</v>
      </c>
      <c r="K31" s="79" t="s">
        <v>209</v>
      </c>
      <c r="L31" s="9" t="s">
        <v>34</v>
      </c>
      <c r="M31" s="10" t="s">
        <v>37</v>
      </c>
      <c r="N31" s="11"/>
      <c r="O31" s="11"/>
      <c r="P31" s="8"/>
      <c r="Q31" s="11"/>
      <c r="R31" s="75">
        <v>67125.33333333333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78400.44444444445</v>
      </c>
      <c r="AG31" s="74">
        <v>70928.88888888889</v>
      </c>
      <c r="AH31" s="87"/>
      <c r="AI31" s="19"/>
      <c r="AJ31" s="1"/>
    </row>
    <row r="32" spans="10:36" s="6" customFormat="1" ht="12.75">
      <c r="J32" t="s">
        <v>38</v>
      </c>
      <c r="K32" s="79" t="s">
        <v>39</v>
      </c>
      <c r="L32" s="9" t="s">
        <v>34</v>
      </c>
      <c r="M32" s="10" t="s">
        <v>40</v>
      </c>
      <c r="N32" s="11"/>
      <c r="O32" s="11"/>
      <c r="P32" s="8"/>
      <c r="Q32" s="11"/>
      <c r="R32" s="75">
        <v>-978339.1111111111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4">
        <v>0</v>
      </c>
      <c r="Z32" s="74">
        <v>0</v>
      </c>
      <c r="AA32" s="74">
        <v>0</v>
      </c>
      <c r="AB32" s="74">
        <v>-69638.55555555555</v>
      </c>
      <c r="AC32" s="74">
        <v>-6078.555555555556</v>
      </c>
      <c r="AD32" s="74">
        <v>0</v>
      </c>
      <c r="AE32" s="74">
        <v>-75717.11111111111</v>
      </c>
      <c r="AF32" s="74"/>
      <c r="AG32" s="74">
        <v>-74657.77777777778</v>
      </c>
      <c r="AH32" s="87"/>
      <c r="AI32" s="19"/>
      <c r="AJ32" s="1"/>
    </row>
    <row r="33" spans="10:36" s="6" customFormat="1" ht="12.75">
      <c r="J33" t="s">
        <v>41</v>
      </c>
      <c r="K33" s="79" t="s">
        <v>16</v>
      </c>
      <c r="L33" s="9" t="s">
        <v>34</v>
      </c>
      <c r="M33" s="10" t="s">
        <v>42</v>
      </c>
      <c r="N33" s="2"/>
      <c r="O33" s="2"/>
      <c r="P33" s="8"/>
      <c r="Q33" s="2"/>
      <c r="R33" s="75">
        <v>404444.44444444444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-76020.88888888889</v>
      </c>
      <c r="Y33" s="74">
        <v>0</v>
      </c>
      <c r="Z33" s="74"/>
      <c r="AA33" s="74"/>
      <c r="AB33" s="74"/>
      <c r="AC33" s="74"/>
      <c r="AD33" s="74"/>
      <c r="AE33" s="74">
        <v>-76020.88888888889</v>
      </c>
      <c r="AF33" s="74"/>
      <c r="AG33" s="74">
        <v>-76020.88888888889</v>
      </c>
      <c r="AH33" s="87"/>
      <c r="AI33" s="19"/>
      <c r="AJ33" s="1"/>
    </row>
    <row r="34" spans="10:36" s="6" customFormat="1" ht="12.75">
      <c r="J34" t="s">
        <v>43</v>
      </c>
      <c r="K34" s="79" t="s">
        <v>205</v>
      </c>
      <c r="L34" s="9" t="s">
        <v>34</v>
      </c>
      <c r="M34" s="10" t="s">
        <v>44</v>
      </c>
      <c r="N34" s="2"/>
      <c r="O34" s="2"/>
      <c r="P34" s="8"/>
      <c r="Q34" s="2"/>
      <c r="R34" s="75">
        <v>90380.88888888889</v>
      </c>
      <c r="S34" s="74">
        <v>90380.88888888889</v>
      </c>
      <c r="T34" s="74">
        <v>90380.88888888889</v>
      </c>
      <c r="U34" s="74">
        <v>90380.88888888889</v>
      </c>
      <c r="V34" s="74">
        <v>90380.88888888889</v>
      </c>
      <c r="W34" s="74">
        <v>90380.88888888889</v>
      </c>
      <c r="X34" s="74">
        <v>14360</v>
      </c>
      <c r="Y34" s="74">
        <v>14360</v>
      </c>
      <c r="Z34" s="74">
        <v>14360</v>
      </c>
      <c r="AA34" s="74">
        <v>14360</v>
      </c>
      <c r="AB34" s="74">
        <v>-55278.555555555555</v>
      </c>
      <c r="AC34" s="74">
        <v>-61357.11111111112</v>
      </c>
      <c r="AD34" s="74">
        <v>-61357.11111111112</v>
      </c>
      <c r="AE34" s="74">
        <v>-61357.11111111112</v>
      </c>
      <c r="AF34" s="74"/>
      <c r="AG34" s="74">
        <v>10631.111111111111</v>
      </c>
      <c r="AH34" s="87"/>
      <c r="AI34" s="19"/>
      <c r="AJ34" s="1"/>
    </row>
    <row r="35" spans="10:36" s="6" customFormat="1" ht="12.75">
      <c r="J35"/>
      <c r="K35" s="78" t="s">
        <v>210</v>
      </c>
      <c r="L35" s="7"/>
      <c r="M35" s="2"/>
      <c r="N35" s="2"/>
      <c r="O35" s="2"/>
      <c r="P35" s="8"/>
      <c r="Q35" s="2"/>
      <c r="R35" s="1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87"/>
      <c r="AI35" s="19"/>
      <c r="AJ35" s="1"/>
    </row>
    <row r="36" spans="10:36" s="6" customFormat="1" ht="12.75">
      <c r="J36" t="s">
        <v>45</v>
      </c>
      <c r="K36" s="79" t="s">
        <v>204</v>
      </c>
      <c r="L36" s="9" t="s">
        <v>46</v>
      </c>
      <c r="M36" s="10" t="s">
        <v>47</v>
      </c>
      <c r="N36" s="2"/>
      <c r="O36" s="2"/>
      <c r="P36" s="8"/>
      <c r="Q36" s="2"/>
      <c r="R36" s="75">
        <v>0</v>
      </c>
      <c r="S36" s="74">
        <v>61415.555555555555</v>
      </c>
      <c r="T36" s="74">
        <v>56248.444444444445</v>
      </c>
      <c r="U36" s="74">
        <v>44252</v>
      </c>
      <c r="V36" s="74">
        <v>44252</v>
      </c>
      <c r="W36" s="74">
        <v>8970.666666666666</v>
      </c>
      <c r="X36" s="74">
        <v>8970.666666666666</v>
      </c>
      <c r="Y36" s="74">
        <v>0</v>
      </c>
      <c r="Z36" s="74">
        <v>0</v>
      </c>
      <c r="AA36" s="74">
        <v>0</v>
      </c>
      <c r="AB36" s="74">
        <v>32874.14079834232</v>
      </c>
      <c r="AC36" s="74">
        <v>2196.3630205645395</v>
      </c>
      <c r="AD36" s="74">
        <v>-481.4147572132384</v>
      </c>
      <c r="AE36" s="74">
        <v>61415.555555555555</v>
      </c>
      <c r="AF36" s="74"/>
      <c r="AG36" s="74">
        <v>61415.555555555555</v>
      </c>
      <c r="AH36" s="87"/>
      <c r="AI36" s="19"/>
      <c r="AJ36" s="1"/>
    </row>
    <row r="37" spans="10:36" s="6" customFormat="1" ht="12.75">
      <c r="J37" t="s">
        <v>48</v>
      </c>
      <c r="K37" s="79" t="s">
        <v>49</v>
      </c>
      <c r="L37" s="9" t="s">
        <v>46</v>
      </c>
      <c r="M37" s="10" t="s">
        <v>50</v>
      </c>
      <c r="N37" s="11"/>
      <c r="O37" s="11"/>
      <c r="P37" s="8"/>
      <c r="Q37" s="11"/>
      <c r="R37" s="75">
        <v>57684.88888888888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4">
        <v>0</v>
      </c>
      <c r="Z37" s="74">
        <v>0</v>
      </c>
      <c r="AA37" s="74">
        <v>32874.14079834232</v>
      </c>
      <c r="AB37" s="74">
        <v>0</v>
      </c>
      <c r="AC37" s="74">
        <v>0</v>
      </c>
      <c r="AD37" s="74">
        <v>0</v>
      </c>
      <c r="AE37" s="74">
        <v>32874.14079834232</v>
      </c>
      <c r="AF37" s="74">
        <v>48176.88888888888</v>
      </c>
      <c r="AG37" s="74">
        <v>32874.222222222226</v>
      </c>
      <c r="AH37" s="87"/>
      <c r="AI37" s="19"/>
      <c r="AJ37" s="1"/>
    </row>
    <row r="38" spans="10:36" s="6" customFormat="1" ht="12.75">
      <c r="J38" t="s">
        <v>51</v>
      </c>
      <c r="K38" s="79" t="s">
        <v>211</v>
      </c>
      <c r="L38" s="9" t="s">
        <v>46</v>
      </c>
      <c r="M38" s="10" t="s">
        <v>52</v>
      </c>
      <c r="N38" s="12"/>
      <c r="O38" s="12"/>
      <c r="P38" s="8"/>
      <c r="Q38" s="12"/>
      <c r="R38" s="75">
        <v>0</v>
      </c>
      <c r="S38" s="75">
        <v>-5167.111111111111</v>
      </c>
      <c r="T38" s="75">
        <v>-11996.444444444445</v>
      </c>
      <c r="U38" s="75">
        <v>0</v>
      </c>
      <c r="V38" s="75">
        <v>-31980</v>
      </c>
      <c r="W38" s="75">
        <v>0</v>
      </c>
      <c r="X38" s="75">
        <v>-4526.222222222222</v>
      </c>
      <c r="Y38" s="74">
        <v>0</v>
      </c>
      <c r="Z38" s="74">
        <v>0</v>
      </c>
      <c r="AA38" s="74">
        <v>0</v>
      </c>
      <c r="AB38" s="74">
        <v>-30677.777777777777</v>
      </c>
      <c r="AC38" s="74">
        <v>-2677.777777777778</v>
      </c>
      <c r="AD38" s="74">
        <v>0</v>
      </c>
      <c r="AE38" s="74">
        <v>-87025.33333333333</v>
      </c>
      <c r="AF38" s="74">
        <v>48176.88888888888</v>
      </c>
      <c r="AG38" s="74">
        <v>-86558.66666666667</v>
      </c>
      <c r="AH38" s="87"/>
      <c r="AI38" s="19"/>
      <c r="AJ38" s="1"/>
    </row>
    <row r="39" spans="10:36" s="6" customFormat="1" ht="12.75">
      <c r="J39" t="s">
        <v>53</v>
      </c>
      <c r="K39" s="79" t="s">
        <v>212</v>
      </c>
      <c r="L39" s="9" t="s">
        <v>46</v>
      </c>
      <c r="M39" s="10" t="s">
        <v>54</v>
      </c>
      <c r="N39" s="12"/>
      <c r="O39" s="12"/>
      <c r="P39" s="8"/>
      <c r="Q39" s="12"/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4">
        <v>0</v>
      </c>
      <c r="Z39" s="74"/>
      <c r="AA39" s="74"/>
      <c r="AB39" s="74"/>
      <c r="AC39" s="74"/>
      <c r="AD39" s="74"/>
      <c r="AE39" s="74">
        <v>0</v>
      </c>
      <c r="AF39" s="74"/>
      <c r="AG39" s="74">
        <v>0</v>
      </c>
      <c r="AH39" s="87"/>
      <c r="AI39" s="19"/>
      <c r="AJ39" s="1"/>
    </row>
    <row r="40" spans="10:36" s="6" customFormat="1" ht="12.75">
      <c r="J40" t="s">
        <v>55</v>
      </c>
      <c r="K40" s="79" t="s">
        <v>16</v>
      </c>
      <c r="L40" s="9" t="s">
        <v>46</v>
      </c>
      <c r="M40" s="10" t="s">
        <v>56</v>
      </c>
      <c r="N40" s="2"/>
      <c r="O40" s="2"/>
      <c r="P40" s="8"/>
      <c r="Q40" s="2"/>
      <c r="R40" s="75">
        <v>3730.6666666666665</v>
      </c>
      <c r="S40" s="75">
        <v>0</v>
      </c>
      <c r="T40" s="75">
        <v>0</v>
      </c>
      <c r="U40" s="75">
        <v>0</v>
      </c>
      <c r="V40" s="75">
        <v>-3301.3333333333335</v>
      </c>
      <c r="W40" s="75">
        <v>0</v>
      </c>
      <c r="X40" s="75">
        <v>-4444.444444444444</v>
      </c>
      <c r="Y40" s="74">
        <v>0</v>
      </c>
      <c r="Z40" s="74"/>
      <c r="AA40" s="74"/>
      <c r="AB40" s="74"/>
      <c r="AC40" s="74"/>
      <c r="AD40" s="74"/>
      <c r="AE40" s="74">
        <v>-7745.777777777777</v>
      </c>
      <c r="AF40" s="74"/>
      <c r="AG40" s="74">
        <v>-7745.777777777777</v>
      </c>
      <c r="AH40" s="87"/>
      <c r="AI40" s="19"/>
      <c r="AJ40" s="1"/>
    </row>
    <row r="41" spans="10:36" s="6" customFormat="1" ht="12.75">
      <c r="J41" t="s">
        <v>57</v>
      </c>
      <c r="K41" s="79" t="s">
        <v>205</v>
      </c>
      <c r="L41" s="9" t="s">
        <v>46</v>
      </c>
      <c r="M41" s="10" t="s">
        <v>58</v>
      </c>
      <c r="N41" s="2">
        <v>14</v>
      </c>
      <c r="O41" s="2"/>
      <c r="P41" s="8"/>
      <c r="Q41" s="2"/>
      <c r="R41" s="75">
        <v>61415.555555555555</v>
      </c>
      <c r="S41" s="74">
        <v>56248.444444444445</v>
      </c>
      <c r="T41" s="74">
        <v>44252</v>
      </c>
      <c r="U41" s="74">
        <v>44252</v>
      </c>
      <c r="V41" s="74">
        <v>8970.666666666666</v>
      </c>
      <c r="W41" s="74">
        <v>8970.666666666666</v>
      </c>
      <c r="X41" s="74">
        <v>0</v>
      </c>
      <c r="Y41" s="74">
        <v>0</v>
      </c>
      <c r="Z41" s="74">
        <v>0</v>
      </c>
      <c r="AA41" s="74">
        <v>32874.14079834232</v>
      </c>
      <c r="AB41" s="74">
        <v>2196.3630205645395</v>
      </c>
      <c r="AC41" s="74">
        <v>-481.4147572132384</v>
      </c>
      <c r="AD41" s="74">
        <v>-481.4147572132384</v>
      </c>
      <c r="AE41" s="74">
        <v>-481.4147572132384</v>
      </c>
      <c r="AF41" s="74"/>
      <c r="AG41" s="74">
        <v>-14.666666666666666</v>
      </c>
      <c r="AH41" s="87"/>
      <c r="AI41" s="19"/>
      <c r="AJ41" s="1"/>
    </row>
    <row r="42" spans="11:36" ht="11.25">
      <c r="K42" s="77" t="s">
        <v>60</v>
      </c>
      <c r="L42" s="9"/>
      <c r="M42" s="10"/>
      <c r="N42" s="3"/>
      <c r="O42" s="3"/>
      <c r="P42" s="5"/>
      <c r="Q42" s="3"/>
      <c r="R42" s="72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86"/>
      <c r="AI42" s="19"/>
      <c r="AJ42" s="19"/>
    </row>
    <row r="43" spans="11:36" ht="11.25">
      <c r="K43" s="78" t="s">
        <v>206</v>
      </c>
      <c r="L43" s="7"/>
      <c r="M43" s="2"/>
      <c r="N43" s="2"/>
      <c r="O43" s="2"/>
      <c r="P43" s="8"/>
      <c r="Q43" s="2"/>
      <c r="R43" s="13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87"/>
      <c r="AI43" s="19"/>
      <c r="AJ43" s="19"/>
    </row>
    <row r="44" spans="10:36" ht="11.25">
      <c r="J44" t="s">
        <v>61</v>
      </c>
      <c r="K44" s="79" t="s">
        <v>204</v>
      </c>
      <c r="L44" s="9" t="s">
        <v>7</v>
      </c>
      <c r="M44" s="10" t="s">
        <v>8</v>
      </c>
      <c r="N44" s="2"/>
      <c r="O44" s="2"/>
      <c r="P44" s="8"/>
      <c r="Q44" s="2"/>
      <c r="R44" s="75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/>
      <c r="AG44" s="74">
        <v>0</v>
      </c>
      <c r="AH44" s="87"/>
      <c r="AI44" s="19"/>
      <c r="AJ44" s="19"/>
    </row>
    <row r="45" spans="10:36" ht="11.25">
      <c r="J45" t="s">
        <v>62</v>
      </c>
      <c r="K45" s="79" t="s">
        <v>10</v>
      </c>
      <c r="L45" s="9" t="s">
        <v>7</v>
      </c>
      <c r="M45" s="10" t="s">
        <v>11</v>
      </c>
      <c r="N45" s="11"/>
      <c r="O45" s="11"/>
      <c r="P45" s="8"/>
      <c r="Q45" s="11"/>
      <c r="R45" s="75">
        <v>0</v>
      </c>
      <c r="S45" s="75">
        <v>0</v>
      </c>
      <c r="T45" s="75">
        <v>0</v>
      </c>
      <c r="U45" s="75"/>
      <c r="V45" s="75"/>
      <c r="W45" s="75"/>
      <c r="X45" s="75"/>
      <c r="Y45" s="74"/>
      <c r="Z45" s="74"/>
      <c r="AA45" s="74"/>
      <c r="AB45" s="74"/>
      <c r="AC45" s="74"/>
      <c r="AD45" s="74"/>
      <c r="AE45" s="74">
        <v>0</v>
      </c>
      <c r="AF45" s="74">
        <v>0</v>
      </c>
      <c r="AG45" s="74">
        <v>0</v>
      </c>
      <c r="AH45" s="87"/>
      <c r="AI45" s="19"/>
      <c r="AJ45" s="19"/>
    </row>
    <row r="46" spans="10:36" ht="11.25">
      <c r="J46" t="s">
        <v>63</v>
      </c>
      <c r="K46" s="79" t="s">
        <v>13</v>
      </c>
      <c r="L46" s="9" t="s">
        <v>7</v>
      </c>
      <c r="M46" s="10" t="s">
        <v>14</v>
      </c>
      <c r="N46" s="11"/>
      <c r="O46" s="11"/>
      <c r="P46" s="8"/>
      <c r="Q46" s="11"/>
      <c r="R46" s="75">
        <v>0</v>
      </c>
      <c r="S46" s="75">
        <v>0</v>
      </c>
      <c r="T46" s="75">
        <v>0</v>
      </c>
      <c r="U46" s="75"/>
      <c r="V46" s="75"/>
      <c r="W46" s="75"/>
      <c r="X46" s="75"/>
      <c r="Y46" s="74"/>
      <c r="Z46" s="74"/>
      <c r="AA46" s="74"/>
      <c r="AB46" s="74"/>
      <c r="AC46" s="74"/>
      <c r="AD46" s="74"/>
      <c r="AE46" s="74">
        <v>0</v>
      </c>
      <c r="AF46" s="74"/>
      <c r="AG46" s="74">
        <v>0</v>
      </c>
      <c r="AH46" s="87"/>
      <c r="AI46" s="19"/>
      <c r="AJ46" s="19"/>
    </row>
    <row r="47" spans="10:36" ht="11.25">
      <c r="J47" t="s">
        <v>64</v>
      </c>
      <c r="K47" s="79" t="s">
        <v>16</v>
      </c>
      <c r="L47" s="9" t="s">
        <v>7</v>
      </c>
      <c r="M47" s="10" t="s">
        <v>17</v>
      </c>
      <c r="N47" s="2"/>
      <c r="O47" s="2"/>
      <c r="P47" s="8"/>
      <c r="Q47" s="2"/>
      <c r="R47" s="75">
        <v>0</v>
      </c>
      <c r="S47" s="75">
        <v>0</v>
      </c>
      <c r="T47" s="75">
        <v>0</v>
      </c>
      <c r="U47" s="75"/>
      <c r="V47" s="75"/>
      <c r="W47" s="75"/>
      <c r="X47" s="75"/>
      <c r="Y47" s="74"/>
      <c r="Z47" s="74"/>
      <c r="AA47" s="74"/>
      <c r="AB47" s="74"/>
      <c r="AC47" s="74"/>
      <c r="AD47" s="74"/>
      <c r="AE47" s="74">
        <v>0</v>
      </c>
      <c r="AF47" s="74"/>
      <c r="AG47" s="74">
        <v>0</v>
      </c>
      <c r="AH47" s="87"/>
      <c r="AI47" s="19"/>
      <c r="AJ47" s="19"/>
    </row>
    <row r="48" spans="10:36" ht="11.25">
      <c r="J48" t="s">
        <v>65</v>
      </c>
      <c r="K48" s="79" t="s">
        <v>205</v>
      </c>
      <c r="L48" s="9" t="s">
        <v>7</v>
      </c>
      <c r="M48" s="10" t="s">
        <v>20</v>
      </c>
      <c r="N48" s="2"/>
      <c r="O48" s="2"/>
      <c r="P48" s="8"/>
      <c r="Q48" s="2"/>
      <c r="R48" s="75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/>
      <c r="AG48" s="74">
        <v>0</v>
      </c>
      <c r="AH48" s="87"/>
      <c r="AI48" s="19"/>
      <c r="AJ48" s="19"/>
    </row>
    <row r="49" spans="11:36" ht="11.25">
      <c r="K49" s="78" t="s">
        <v>207</v>
      </c>
      <c r="L49" s="7"/>
      <c r="M49" s="2"/>
      <c r="N49" s="2"/>
      <c r="O49" s="2"/>
      <c r="P49" s="8"/>
      <c r="Q49" s="2"/>
      <c r="R49" s="72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86"/>
      <c r="AI49" s="19"/>
      <c r="AJ49" s="19"/>
    </row>
    <row r="50" spans="10:36" ht="11.25">
      <c r="J50" t="s">
        <v>66</v>
      </c>
      <c r="K50" s="79" t="s">
        <v>204</v>
      </c>
      <c r="L50" s="9" t="s">
        <v>22</v>
      </c>
      <c r="M50" s="10" t="s">
        <v>23</v>
      </c>
      <c r="N50" s="2"/>
      <c r="O50" s="2"/>
      <c r="P50" s="8"/>
      <c r="Q50" s="2"/>
      <c r="R50" s="75">
        <v>20964.888888888887</v>
      </c>
      <c r="S50" s="74">
        <v>20964.888888888887</v>
      </c>
      <c r="T50" s="74">
        <v>20964.888888888887</v>
      </c>
      <c r="U50" s="74">
        <v>20964.888888888887</v>
      </c>
      <c r="V50" s="74">
        <v>20964.888888888887</v>
      </c>
      <c r="W50" s="74">
        <v>20964.888888888887</v>
      </c>
      <c r="X50" s="74">
        <v>20964.888888888887</v>
      </c>
      <c r="Y50" s="74">
        <v>20964.888888888887</v>
      </c>
      <c r="Z50" s="74">
        <v>20964.888888888887</v>
      </c>
      <c r="AA50" s="74">
        <v>20964.888888888887</v>
      </c>
      <c r="AB50" s="74">
        <v>20964.888888888887</v>
      </c>
      <c r="AC50" s="74">
        <v>20964.888888888887</v>
      </c>
      <c r="AD50" s="74">
        <v>20964.888888888887</v>
      </c>
      <c r="AE50" s="74">
        <v>20964.888888888887</v>
      </c>
      <c r="AF50" s="74"/>
      <c r="AG50" s="74">
        <v>20964.888888888887</v>
      </c>
      <c r="AH50" s="87"/>
      <c r="AI50" s="19"/>
      <c r="AJ50" s="19"/>
    </row>
    <row r="51" spans="10:36" ht="11.25">
      <c r="J51" t="s">
        <v>67</v>
      </c>
      <c r="K51" s="79" t="s">
        <v>13</v>
      </c>
      <c r="L51" s="9" t="s">
        <v>22</v>
      </c>
      <c r="M51" s="10" t="s">
        <v>25</v>
      </c>
      <c r="N51" s="11"/>
      <c r="O51" s="11"/>
      <c r="P51" s="8"/>
      <c r="Q51" s="11"/>
      <c r="R51" s="75">
        <v>0</v>
      </c>
      <c r="S51" s="75">
        <v>0</v>
      </c>
      <c r="T51" s="75">
        <v>0</v>
      </c>
      <c r="U51" s="75"/>
      <c r="V51" s="75"/>
      <c r="W51" s="75"/>
      <c r="X51" s="75"/>
      <c r="Y51" s="74"/>
      <c r="Z51" s="74"/>
      <c r="AA51" s="74"/>
      <c r="AB51" s="74"/>
      <c r="AC51" s="74"/>
      <c r="AD51" s="74"/>
      <c r="AE51" s="74">
        <v>0</v>
      </c>
      <c r="AF51" s="74">
        <v>0</v>
      </c>
      <c r="AG51" s="74">
        <v>0</v>
      </c>
      <c r="AH51" s="87"/>
      <c r="AI51" s="19"/>
      <c r="AJ51" s="19"/>
    </row>
    <row r="52" spans="10:36" ht="11.25">
      <c r="J52" t="s">
        <v>68</v>
      </c>
      <c r="K52" s="79" t="s">
        <v>27</v>
      </c>
      <c r="L52" s="9" t="s">
        <v>22</v>
      </c>
      <c r="M52" s="10" t="s">
        <v>28</v>
      </c>
      <c r="N52" s="11"/>
      <c r="O52" s="11"/>
      <c r="P52" s="8"/>
      <c r="Q52" s="11"/>
      <c r="R52" s="75">
        <v>0</v>
      </c>
      <c r="S52" s="75">
        <v>0</v>
      </c>
      <c r="T52" s="75">
        <v>0</v>
      </c>
      <c r="U52" s="75"/>
      <c r="V52" s="75"/>
      <c r="W52" s="75"/>
      <c r="X52" s="75"/>
      <c r="Y52" s="74"/>
      <c r="Z52" s="74"/>
      <c r="AA52" s="74"/>
      <c r="AB52" s="74"/>
      <c r="AC52" s="74"/>
      <c r="AD52" s="74"/>
      <c r="AE52" s="74">
        <v>0</v>
      </c>
      <c r="AF52" s="74"/>
      <c r="AG52" s="74">
        <v>0</v>
      </c>
      <c r="AH52" s="87"/>
      <c r="AI52" s="19"/>
      <c r="AJ52" s="19"/>
    </row>
    <row r="53" spans="10:36" ht="11.25">
      <c r="J53" t="s">
        <v>69</v>
      </c>
      <c r="K53" s="79" t="s">
        <v>16</v>
      </c>
      <c r="L53" s="9" t="s">
        <v>22</v>
      </c>
      <c r="M53" s="10" t="s">
        <v>30</v>
      </c>
      <c r="N53" s="2"/>
      <c r="O53" s="2"/>
      <c r="P53" s="8"/>
      <c r="Q53" s="2"/>
      <c r="R53" s="75">
        <v>0</v>
      </c>
      <c r="S53" s="75">
        <v>0</v>
      </c>
      <c r="T53" s="75">
        <v>0</v>
      </c>
      <c r="U53" s="75"/>
      <c r="V53" s="75"/>
      <c r="W53" s="75"/>
      <c r="X53" s="75"/>
      <c r="Y53" s="74"/>
      <c r="Z53" s="74"/>
      <c r="AA53" s="74"/>
      <c r="AB53" s="74"/>
      <c r="AC53" s="74"/>
      <c r="AD53" s="74"/>
      <c r="AE53" s="74">
        <v>0</v>
      </c>
      <c r="AF53" s="74"/>
      <c r="AG53" s="74">
        <v>0</v>
      </c>
      <c r="AH53" s="87"/>
      <c r="AI53" s="19"/>
      <c r="AJ53" s="19"/>
    </row>
    <row r="54" spans="10:36" ht="11.25">
      <c r="J54" t="s">
        <v>70</v>
      </c>
      <c r="K54" s="79" t="s">
        <v>205</v>
      </c>
      <c r="L54" s="9" t="s">
        <v>22</v>
      </c>
      <c r="M54" s="10" t="s">
        <v>32</v>
      </c>
      <c r="N54" s="2"/>
      <c r="O54" s="2"/>
      <c r="P54" s="8"/>
      <c r="Q54" s="2"/>
      <c r="R54" s="75">
        <v>20964.888888888887</v>
      </c>
      <c r="S54" s="74">
        <v>20964.888888888887</v>
      </c>
      <c r="T54" s="74">
        <v>20964.888888888887</v>
      </c>
      <c r="U54" s="74">
        <v>20964.888888888887</v>
      </c>
      <c r="V54" s="74">
        <v>20964.888888888887</v>
      </c>
      <c r="W54" s="74">
        <v>20964.888888888887</v>
      </c>
      <c r="X54" s="74">
        <v>20964.888888888887</v>
      </c>
      <c r="Y54" s="74">
        <v>20964.888888888887</v>
      </c>
      <c r="Z54" s="74">
        <v>20964.888888888887</v>
      </c>
      <c r="AA54" s="74">
        <v>20964.888888888887</v>
      </c>
      <c r="AB54" s="74">
        <v>20964.888888888887</v>
      </c>
      <c r="AC54" s="74">
        <v>20964.888888888887</v>
      </c>
      <c r="AD54" s="74">
        <v>20964.888888888887</v>
      </c>
      <c r="AE54" s="74">
        <v>20964.888888888887</v>
      </c>
      <c r="AF54" s="74"/>
      <c r="AG54" s="74">
        <v>20964.888888888887</v>
      </c>
      <c r="AH54" s="87"/>
      <c r="AI54" s="19"/>
      <c r="AJ54" s="19"/>
    </row>
    <row r="55" spans="11:36" ht="11.25">
      <c r="K55" s="78" t="s">
        <v>208</v>
      </c>
      <c r="L55" s="7"/>
      <c r="M55" s="2"/>
      <c r="N55" s="2"/>
      <c r="O55" s="2"/>
      <c r="P55" s="8"/>
      <c r="Q55" s="2"/>
      <c r="R55" s="13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87"/>
      <c r="AI55" s="19"/>
      <c r="AJ55" s="19"/>
    </row>
    <row r="56" spans="10:36" ht="11.25">
      <c r="J56" t="s">
        <v>71</v>
      </c>
      <c r="K56" s="79" t="s">
        <v>204</v>
      </c>
      <c r="L56" s="9" t="s">
        <v>34</v>
      </c>
      <c r="M56" s="10" t="s">
        <v>35</v>
      </c>
      <c r="N56" s="2"/>
      <c r="O56" s="2"/>
      <c r="P56" s="8"/>
      <c r="Q56" s="2"/>
      <c r="R56" s="75">
        <v>189447.55555555553</v>
      </c>
      <c r="S56" s="74">
        <v>189447.55555555553</v>
      </c>
      <c r="T56" s="74">
        <v>189447.55555555553</v>
      </c>
      <c r="U56" s="74">
        <v>189447.55555555553</v>
      </c>
      <c r="V56" s="74">
        <v>189447.55555555553</v>
      </c>
      <c r="W56" s="74">
        <v>189447.55555555553</v>
      </c>
      <c r="X56" s="74">
        <v>189447.55555555553</v>
      </c>
      <c r="Y56" s="74">
        <v>189447.55555555553</v>
      </c>
      <c r="Z56" s="74">
        <v>189447.55555555553</v>
      </c>
      <c r="AA56" s="74">
        <v>189447.55555555553</v>
      </c>
      <c r="AB56" s="74">
        <v>189447.55555555553</v>
      </c>
      <c r="AC56" s="74">
        <v>189447.55555555553</v>
      </c>
      <c r="AD56" s="74">
        <v>189447.55555555553</v>
      </c>
      <c r="AE56" s="74">
        <v>189447.55555555553</v>
      </c>
      <c r="AF56" s="74"/>
      <c r="AG56" s="74">
        <v>189447.55555555553</v>
      </c>
      <c r="AH56" s="87"/>
      <c r="AI56" s="19"/>
      <c r="AJ56" s="19"/>
    </row>
    <row r="57" spans="10:36" ht="11.25">
      <c r="J57" t="s">
        <v>72</v>
      </c>
      <c r="K57" s="79" t="s">
        <v>209</v>
      </c>
      <c r="L57" s="9" t="s">
        <v>34</v>
      </c>
      <c r="M57" s="10" t="s">
        <v>37</v>
      </c>
      <c r="N57" s="11"/>
      <c r="O57" s="11"/>
      <c r="P57" s="8"/>
      <c r="Q57" s="11"/>
      <c r="R57" s="75">
        <v>0</v>
      </c>
      <c r="S57" s="75">
        <v>0</v>
      </c>
      <c r="T57" s="75">
        <v>0</v>
      </c>
      <c r="U57" s="75"/>
      <c r="V57" s="75"/>
      <c r="W57" s="75"/>
      <c r="X57" s="75"/>
      <c r="Y57" s="74"/>
      <c r="Z57" s="74"/>
      <c r="AA57" s="74"/>
      <c r="AB57" s="74"/>
      <c r="AC57" s="74"/>
      <c r="AD57" s="74"/>
      <c r="AE57" s="74">
        <v>0</v>
      </c>
      <c r="AF57" s="74"/>
      <c r="AG57" s="74">
        <v>0</v>
      </c>
      <c r="AH57" s="87"/>
      <c r="AI57" s="19"/>
      <c r="AJ57" s="19"/>
    </row>
    <row r="58" spans="10:36" ht="11.25">
      <c r="J58" t="s">
        <v>73</v>
      </c>
      <c r="K58" s="79" t="s">
        <v>39</v>
      </c>
      <c r="L58" s="9" t="s">
        <v>34</v>
      </c>
      <c r="M58" s="10" t="s">
        <v>40</v>
      </c>
      <c r="N58" s="11"/>
      <c r="O58" s="11"/>
      <c r="P58" s="8"/>
      <c r="Q58" s="11"/>
      <c r="R58" s="75">
        <v>0</v>
      </c>
      <c r="S58" s="75">
        <v>0</v>
      </c>
      <c r="T58" s="75">
        <v>0</v>
      </c>
      <c r="U58" s="75"/>
      <c r="V58" s="75"/>
      <c r="W58" s="75"/>
      <c r="X58" s="75"/>
      <c r="Y58" s="74"/>
      <c r="Z58" s="74"/>
      <c r="AA58" s="74"/>
      <c r="AB58" s="74"/>
      <c r="AC58" s="74"/>
      <c r="AD58" s="74"/>
      <c r="AE58" s="74">
        <v>0</v>
      </c>
      <c r="AF58" s="74"/>
      <c r="AG58" s="74">
        <v>0</v>
      </c>
      <c r="AH58" s="87"/>
      <c r="AI58" s="19"/>
      <c r="AJ58" s="19"/>
    </row>
    <row r="59" spans="10:36" ht="11.25">
      <c r="J59" t="s">
        <v>74</v>
      </c>
      <c r="K59" s="79" t="s">
        <v>16</v>
      </c>
      <c r="L59" s="9" t="s">
        <v>34</v>
      </c>
      <c r="M59" s="10" t="s">
        <v>42</v>
      </c>
      <c r="N59" s="2"/>
      <c r="O59" s="2"/>
      <c r="P59" s="8"/>
      <c r="Q59" s="2"/>
      <c r="R59" s="75">
        <v>0</v>
      </c>
      <c r="S59" s="75">
        <v>0</v>
      </c>
      <c r="T59" s="75">
        <v>0</v>
      </c>
      <c r="U59" s="75"/>
      <c r="V59" s="75"/>
      <c r="W59" s="75"/>
      <c r="X59" s="75"/>
      <c r="Y59" s="74"/>
      <c r="Z59" s="74"/>
      <c r="AA59" s="74"/>
      <c r="AB59" s="74"/>
      <c r="AC59" s="74"/>
      <c r="AD59" s="74"/>
      <c r="AE59" s="74">
        <v>0</v>
      </c>
      <c r="AF59" s="74"/>
      <c r="AG59" s="74">
        <v>0</v>
      </c>
      <c r="AH59" s="87"/>
      <c r="AI59" s="19"/>
      <c r="AJ59" s="19"/>
    </row>
    <row r="60" spans="10:36" ht="11.25">
      <c r="J60" t="s">
        <v>75</v>
      </c>
      <c r="K60" s="79" t="s">
        <v>205</v>
      </c>
      <c r="L60" s="9" t="s">
        <v>34</v>
      </c>
      <c r="M60" s="10" t="s">
        <v>44</v>
      </c>
      <c r="N60" s="2"/>
      <c r="O60" s="2"/>
      <c r="P60" s="8"/>
      <c r="Q60" s="2"/>
      <c r="R60" s="75">
        <v>189447.55555555553</v>
      </c>
      <c r="S60" s="74">
        <v>189447.55555555553</v>
      </c>
      <c r="T60" s="74">
        <v>189447.55555555553</v>
      </c>
      <c r="U60" s="74">
        <v>189447.55555555553</v>
      </c>
      <c r="V60" s="74">
        <v>189447.55555555553</v>
      </c>
      <c r="W60" s="74">
        <v>189447.55555555553</v>
      </c>
      <c r="X60" s="74">
        <v>189447.55555555553</v>
      </c>
      <c r="Y60" s="74">
        <v>189447.55555555553</v>
      </c>
      <c r="Z60" s="74">
        <v>189447.55555555553</v>
      </c>
      <c r="AA60" s="74">
        <v>189447.55555555553</v>
      </c>
      <c r="AB60" s="74">
        <v>189447.55555555553</v>
      </c>
      <c r="AC60" s="74">
        <v>189447.55555555553</v>
      </c>
      <c r="AD60" s="74">
        <v>189447.55555555553</v>
      </c>
      <c r="AE60" s="74">
        <v>189447.55555555553</v>
      </c>
      <c r="AF60" s="74"/>
      <c r="AG60" s="74">
        <v>189447.55555555553</v>
      </c>
      <c r="AH60" s="87"/>
      <c r="AI60" s="19"/>
      <c r="AJ60" s="19"/>
    </row>
    <row r="61" spans="11:36" ht="11.25">
      <c r="K61" s="78" t="s">
        <v>210</v>
      </c>
      <c r="L61" s="7"/>
      <c r="M61" s="2"/>
      <c r="N61" s="2"/>
      <c r="O61" s="2"/>
      <c r="P61" s="8"/>
      <c r="Q61" s="2"/>
      <c r="R61" s="13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87"/>
      <c r="AI61" s="19"/>
      <c r="AJ61" s="19"/>
    </row>
    <row r="62" spans="10:36" ht="11.25">
      <c r="J62" t="s">
        <v>76</v>
      </c>
      <c r="K62" s="79" t="s">
        <v>204</v>
      </c>
      <c r="L62" s="9" t="s">
        <v>46</v>
      </c>
      <c r="M62" s="10" t="s">
        <v>47</v>
      </c>
      <c r="N62" s="2"/>
      <c r="O62" s="2"/>
      <c r="P62" s="8"/>
      <c r="Q62" s="2"/>
      <c r="R62" s="75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/>
      <c r="AG62" s="74">
        <v>0</v>
      </c>
      <c r="AH62" s="87"/>
      <c r="AI62" s="19"/>
      <c r="AJ62" s="19"/>
    </row>
    <row r="63" spans="10:36" ht="11.25">
      <c r="J63" t="s">
        <v>77</v>
      </c>
      <c r="K63" s="79" t="s">
        <v>49</v>
      </c>
      <c r="L63" s="9" t="s">
        <v>46</v>
      </c>
      <c r="M63" s="10" t="s">
        <v>50</v>
      </c>
      <c r="N63" s="11"/>
      <c r="O63" s="11"/>
      <c r="P63" s="8"/>
      <c r="Q63" s="11"/>
      <c r="R63" s="75">
        <v>0</v>
      </c>
      <c r="S63" s="75">
        <v>0</v>
      </c>
      <c r="T63" s="75">
        <v>0</v>
      </c>
      <c r="U63" s="75"/>
      <c r="V63" s="75"/>
      <c r="W63" s="75"/>
      <c r="X63" s="75"/>
      <c r="Y63" s="74"/>
      <c r="Z63" s="74"/>
      <c r="AA63" s="74"/>
      <c r="AB63" s="74"/>
      <c r="AC63" s="74"/>
      <c r="AD63" s="74"/>
      <c r="AE63" s="74">
        <v>0</v>
      </c>
      <c r="AF63" s="74"/>
      <c r="AG63" s="74">
        <v>0</v>
      </c>
      <c r="AH63" s="87"/>
      <c r="AI63" s="19"/>
      <c r="AJ63" s="19"/>
    </row>
    <row r="64" spans="10:36" ht="11.25">
      <c r="J64" t="s">
        <v>78</v>
      </c>
      <c r="K64" s="79" t="s">
        <v>211</v>
      </c>
      <c r="L64" s="9" t="s">
        <v>46</v>
      </c>
      <c r="M64" s="10" t="s">
        <v>52</v>
      </c>
      <c r="N64" s="12"/>
      <c r="O64" s="12"/>
      <c r="P64" s="8"/>
      <c r="Q64" s="12"/>
      <c r="R64" s="75">
        <v>0</v>
      </c>
      <c r="S64" s="75">
        <v>0</v>
      </c>
      <c r="T64" s="75">
        <v>0</v>
      </c>
      <c r="U64" s="75"/>
      <c r="V64" s="75"/>
      <c r="W64" s="75"/>
      <c r="X64" s="75"/>
      <c r="Y64" s="74"/>
      <c r="Z64" s="74"/>
      <c r="AA64" s="74"/>
      <c r="AB64" s="74"/>
      <c r="AC64" s="74"/>
      <c r="AD64" s="74"/>
      <c r="AE64" s="74">
        <v>0</v>
      </c>
      <c r="AF64" s="74"/>
      <c r="AG64" s="74">
        <v>0</v>
      </c>
      <c r="AH64" s="87"/>
      <c r="AI64" s="19"/>
      <c r="AJ64" s="19"/>
    </row>
    <row r="65" spans="10:36" ht="11.25">
      <c r="J65" t="s">
        <v>79</v>
      </c>
      <c r="K65" s="79" t="s">
        <v>212</v>
      </c>
      <c r="L65" s="9" t="s">
        <v>46</v>
      </c>
      <c r="M65" s="10" t="s">
        <v>54</v>
      </c>
      <c r="N65" s="12"/>
      <c r="O65" s="12"/>
      <c r="P65" s="8"/>
      <c r="Q65" s="12"/>
      <c r="R65" s="75">
        <v>0</v>
      </c>
      <c r="S65" s="75">
        <v>0</v>
      </c>
      <c r="T65" s="75">
        <v>0</v>
      </c>
      <c r="U65" s="75"/>
      <c r="V65" s="75"/>
      <c r="W65" s="75"/>
      <c r="X65" s="75"/>
      <c r="Y65" s="74"/>
      <c r="Z65" s="74"/>
      <c r="AA65" s="74"/>
      <c r="AB65" s="74"/>
      <c r="AC65" s="74"/>
      <c r="AD65" s="74"/>
      <c r="AE65" s="74">
        <v>0</v>
      </c>
      <c r="AF65" s="74"/>
      <c r="AG65" s="74">
        <v>0</v>
      </c>
      <c r="AH65" s="87"/>
      <c r="AI65" s="19"/>
      <c r="AJ65" s="19"/>
    </row>
    <row r="66" spans="10:36" ht="11.25">
      <c r="J66" t="s">
        <v>80</v>
      </c>
      <c r="K66" s="79" t="s">
        <v>16</v>
      </c>
      <c r="L66" s="9" t="s">
        <v>46</v>
      </c>
      <c r="M66" s="10" t="s">
        <v>56</v>
      </c>
      <c r="N66" s="2"/>
      <c r="O66" s="2"/>
      <c r="P66" s="8"/>
      <c r="Q66" s="2"/>
      <c r="R66" s="75">
        <v>0</v>
      </c>
      <c r="S66" s="75">
        <v>0</v>
      </c>
      <c r="T66" s="75">
        <v>0</v>
      </c>
      <c r="U66" s="75"/>
      <c r="V66" s="75"/>
      <c r="W66" s="75"/>
      <c r="X66" s="75"/>
      <c r="Y66" s="74"/>
      <c r="Z66" s="74"/>
      <c r="AA66" s="74"/>
      <c r="AB66" s="74"/>
      <c r="AC66" s="74"/>
      <c r="AD66" s="74"/>
      <c r="AE66" s="74">
        <v>0</v>
      </c>
      <c r="AF66" s="74"/>
      <c r="AG66" s="74">
        <v>0</v>
      </c>
      <c r="AH66" s="87"/>
      <c r="AI66" s="19"/>
      <c r="AJ66" s="19"/>
    </row>
    <row r="67" spans="10:36" ht="11.25">
      <c r="J67" t="s">
        <v>81</v>
      </c>
      <c r="K67" s="79" t="s">
        <v>205</v>
      </c>
      <c r="L67" s="9" t="s">
        <v>46</v>
      </c>
      <c r="M67" s="10" t="s">
        <v>58</v>
      </c>
      <c r="N67" s="2">
        <v>14</v>
      </c>
      <c r="O67" s="2"/>
      <c r="P67" s="8"/>
      <c r="Q67" s="2"/>
      <c r="R67" s="75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/>
      <c r="AG67" s="74">
        <v>0</v>
      </c>
      <c r="AH67" s="87"/>
      <c r="AI67" s="19"/>
      <c r="AJ67" s="19"/>
    </row>
    <row r="68" spans="11:36" ht="11.25">
      <c r="K68" s="77" t="s">
        <v>82</v>
      </c>
      <c r="L68" s="4"/>
      <c r="M68" s="3"/>
      <c r="N68" s="3"/>
      <c r="O68" s="3"/>
      <c r="P68" s="14"/>
      <c r="Q68" s="3"/>
      <c r="R68" s="73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88"/>
      <c r="AI68" s="19"/>
      <c r="AJ68" s="19"/>
    </row>
    <row r="69" spans="11:36" ht="11.25">
      <c r="K69" s="78" t="s">
        <v>206</v>
      </c>
      <c r="L69" s="7"/>
      <c r="M69" s="2"/>
      <c r="N69" s="2"/>
      <c r="O69" s="2"/>
      <c r="P69" s="8"/>
      <c r="Q69" s="2"/>
      <c r="R69" s="13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87"/>
      <c r="AI69" s="19"/>
      <c r="AJ69" s="19"/>
    </row>
    <row r="70" spans="10:36" ht="11.25">
      <c r="J70" t="s">
        <v>83</v>
      </c>
      <c r="K70" s="79" t="s">
        <v>204</v>
      </c>
      <c r="L70" s="9" t="s">
        <v>7</v>
      </c>
      <c r="M70" s="10" t="s">
        <v>8</v>
      </c>
      <c r="N70" s="2"/>
      <c r="O70" s="2"/>
      <c r="P70" s="8"/>
      <c r="Q70" s="2"/>
      <c r="R70" s="75">
        <v>0</v>
      </c>
      <c r="S70" s="74">
        <v>0</v>
      </c>
      <c r="T70" s="74">
        <v>0</v>
      </c>
      <c r="U70" s="74">
        <v>0</v>
      </c>
      <c r="V70" s="74">
        <v>3.233758939637078E-12</v>
      </c>
      <c r="W70" s="74">
        <v>6.467517879274156E-12</v>
      </c>
      <c r="X70" s="74">
        <v>194709.19999999998</v>
      </c>
      <c r="Y70" s="74">
        <v>37957.777777777774</v>
      </c>
      <c r="Z70" s="74">
        <v>183163.37777777782</v>
      </c>
      <c r="AA70" s="74">
        <v>4.266666666708059</v>
      </c>
      <c r="AB70" s="74">
        <v>4.266666666708059</v>
      </c>
      <c r="AC70" s="74">
        <v>111927.82222222227</v>
      </c>
      <c r="AD70" s="74">
        <v>386337.60000000003</v>
      </c>
      <c r="AE70" s="74">
        <v>0</v>
      </c>
      <c r="AF70" s="74"/>
      <c r="AG70" s="74">
        <v>0</v>
      </c>
      <c r="AH70" s="87"/>
      <c r="AI70" s="19"/>
      <c r="AJ70" s="19"/>
    </row>
    <row r="71" spans="10:36" ht="11.25">
      <c r="J71" t="s">
        <v>84</v>
      </c>
      <c r="K71" s="79" t="s">
        <v>10</v>
      </c>
      <c r="L71" s="9" t="s">
        <v>7</v>
      </c>
      <c r="M71" s="10" t="s">
        <v>11</v>
      </c>
      <c r="N71" s="11"/>
      <c r="O71" s="11"/>
      <c r="P71" s="8"/>
      <c r="Q71" s="11"/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194709.19999999998</v>
      </c>
      <c r="X71" s="75">
        <v>37957.688888888886</v>
      </c>
      <c r="Y71" s="74">
        <v>221145.6</v>
      </c>
      <c r="Z71" s="74">
        <v>207381.33333333334</v>
      </c>
      <c r="AA71" s="74">
        <v>0</v>
      </c>
      <c r="AB71" s="74">
        <v>111923.55555555556</v>
      </c>
      <c r="AC71" s="74">
        <v>274409.7777777778</v>
      </c>
      <c r="AD71" s="74">
        <v>0</v>
      </c>
      <c r="AE71" s="74">
        <v>1047527.1555555556</v>
      </c>
      <c r="AF71" s="74">
        <v>703648</v>
      </c>
      <c r="AG71" s="74">
        <v>1443890.4444444443</v>
      </c>
      <c r="AH71" s="87"/>
      <c r="AI71" s="19"/>
      <c r="AJ71" s="19"/>
    </row>
    <row r="72" spans="10:36" ht="11.25">
      <c r="J72" t="s">
        <v>85</v>
      </c>
      <c r="K72" s="79" t="s">
        <v>13</v>
      </c>
      <c r="L72" s="9" t="s">
        <v>7</v>
      </c>
      <c r="M72" s="10" t="s">
        <v>14</v>
      </c>
      <c r="N72" s="11"/>
      <c r="O72" s="11"/>
      <c r="P72" s="8"/>
      <c r="Q72" s="11"/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-183932.88888888888</v>
      </c>
      <c r="Y72" s="74">
        <v>-75940</v>
      </c>
      <c r="Z72" s="74">
        <v>-390540.44444444444</v>
      </c>
      <c r="AA72" s="74">
        <v>0</v>
      </c>
      <c r="AB72" s="74">
        <v>0</v>
      </c>
      <c r="AC72" s="74">
        <v>0</v>
      </c>
      <c r="AD72" s="74">
        <v>-332341.3333333333</v>
      </c>
      <c r="AE72" s="74">
        <v>-982754.6666666666</v>
      </c>
      <c r="AF72" s="74"/>
      <c r="AG72" s="74">
        <v>-1177842.6666666667</v>
      </c>
      <c r="AH72" s="87"/>
      <c r="AI72" s="19"/>
      <c r="AJ72" s="19"/>
    </row>
    <row r="73" spans="10:36" ht="11.25">
      <c r="J73" t="s">
        <v>86</v>
      </c>
      <c r="K73" s="79" t="s">
        <v>16</v>
      </c>
      <c r="L73" s="9" t="s">
        <v>7</v>
      </c>
      <c r="M73" s="10" t="s">
        <v>17</v>
      </c>
      <c r="N73" s="2"/>
      <c r="O73" s="2"/>
      <c r="P73" s="13"/>
      <c r="Q73" s="2"/>
      <c r="R73" s="75">
        <v>0</v>
      </c>
      <c r="S73" s="75">
        <v>0</v>
      </c>
      <c r="T73" s="75">
        <v>0</v>
      </c>
      <c r="U73" s="75">
        <v>3.233758939637078E-12</v>
      </c>
      <c r="V73" s="75">
        <v>3.233758939637078E-12</v>
      </c>
      <c r="W73" s="75">
        <v>3.233758939637078E-12</v>
      </c>
      <c r="X73" s="75">
        <v>-10776.222222222219</v>
      </c>
      <c r="Y73" s="74">
        <v>3.233758939637078E-12</v>
      </c>
      <c r="Z73" s="74"/>
      <c r="AA73" s="74"/>
      <c r="AB73" s="74"/>
      <c r="AC73" s="74"/>
      <c r="AD73" s="74"/>
      <c r="AE73" s="74">
        <v>-10776.222222222206</v>
      </c>
      <c r="AF73" s="74"/>
      <c r="AG73" s="74">
        <v>-10776.22222222221</v>
      </c>
      <c r="AH73" s="87"/>
      <c r="AI73" s="19"/>
      <c r="AJ73" s="19"/>
    </row>
    <row r="74" spans="10:36" ht="11.25">
      <c r="J74" t="s">
        <v>87</v>
      </c>
      <c r="K74" s="79" t="s">
        <v>205</v>
      </c>
      <c r="L74" s="9" t="s">
        <v>7</v>
      </c>
      <c r="M74" s="10" t="s">
        <v>20</v>
      </c>
      <c r="N74" s="2"/>
      <c r="O74" s="2"/>
      <c r="P74" s="8"/>
      <c r="Q74" s="2"/>
      <c r="R74" s="75">
        <v>0</v>
      </c>
      <c r="S74" s="74">
        <v>0</v>
      </c>
      <c r="T74" s="74">
        <v>0</v>
      </c>
      <c r="U74" s="74">
        <v>3.233758939637078E-12</v>
      </c>
      <c r="V74" s="74">
        <v>6.467517879274156E-12</v>
      </c>
      <c r="W74" s="74">
        <v>194709.19999999998</v>
      </c>
      <c r="X74" s="74">
        <v>37957.777777777774</v>
      </c>
      <c r="Y74" s="74">
        <v>183163.37777777782</v>
      </c>
      <c r="Z74" s="74">
        <v>4.266666666708059</v>
      </c>
      <c r="AA74" s="74">
        <v>4.266666666708059</v>
      </c>
      <c r="AB74" s="74">
        <v>111927.82222222227</v>
      </c>
      <c r="AC74" s="74">
        <v>386337.60000000003</v>
      </c>
      <c r="AD74" s="74">
        <v>53996.266666666714</v>
      </c>
      <c r="AE74" s="74">
        <v>53996.266666666714</v>
      </c>
      <c r="AF74" s="74"/>
      <c r="AG74" s="74">
        <v>255271.55555555553</v>
      </c>
      <c r="AH74" s="87"/>
      <c r="AI74" s="19"/>
      <c r="AJ74" s="19"/>
    </row>
    <row r="75" spans="11:36" ht="11.25">
      <c r="K75" s="78" t="s">
        <v>207</v>
      </c>
      <c r="L75" s="7"/>
      <c r="M75" s="2"/>
      <c r="N75" s="2"/>
      <c r="O75" s="2"/>
      <c r="P75" s="5"/>
      <c r="Q75" s="2"/>
      <c r="R75" s="72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86"/>
      <c r="AI75" s="19"/>
      <c r="AJ75" s="19"/>
    </row>
    <row r="76" spans="10:36" ht="11.25">
      <c r="J76" t="s">
        <v>88</v>
      </c>
      <c r="K76" s="79" t="s">
        <v>204</v>
      </c>
      <c r="L76" s="9" t="s">
        <v>22</v>
      </c>
      <c r="M76" s="10" t="s">
        <v>23</v>
      </c>
      <c r="N76" s="2"/>
      <c r="O76" s="2"/>
      <c r="P76" s="8"/>
      <c r="Q76" s="2"/>
      <c r="R76" s="75">
        <v>0</v>
      </c>
      <c r="S76" s="74">
        <v>0</v>
      </c>
      <c r="T76" s="74">
        <v>0</v>
      </c>
      <c r="U76" s="74">
        <v>0</v>
      </c>
      <c r="V76" s="74">
        <v>0</v>
      </c>
      <c r="W76" s="74">
        <v>0</v>
      </c>
      <c r="X76" s="74">
        <v>0</v>
      </c>
      <c r="Y76" s="74">
        <v>146646.66666666666</v>
      </c>
      <c r="Z76" s="74">
        <v>219306</v>
      </c>
      <c r="AA76" s="74">
        <v>487780.22222222225</v>
      </c>
      <c r="AB76" s="74">
        <v>221396.22222222222</v>
      </c>
      <c r="AC76" s="74">
        <v>193639.33333333334</v>
      </c>
      <c r="AD76" s="74">
        <v>1.1111111111111112</v>
      </c>
      <c r="AE76" s="74">
        <v>0</v>
      </c>
      <c r="AF76" s="74"/>
      <c r="AG76" s="74">
        <v>0</v>
      </c>
      <c r="AH76" s="87"/>
      <c r="AI76" s="19"/>
      <c r="AJ76" s="19"/>
    </row>
    <row r="77" spans="10:36" ht="11.25">
      <c r="J77" t="s">
        <v>89</v>
      </c>
      <c r="K77" s="79" t="s">
        <v>13</v>
      </c>
      <c r="L77" s="9" t="s">
        <v>22</v>
      </c>
      <c r="M77" s="10" t="s">
        <v>25</v>
      </c>
      <c r="N77" s="11"/>
      <c r="O77" s="11"/>
      <c r="P77" s="8"/>
      <c r="Q77" s="11"/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183932.88888888888</v>
      </c>
      <c r="Y77" s="74">
        <v>75940</v>
      </c>
      <c r="Z77" s="74">
        <v>390540.44444444444</v>
      </c>
      <c r="AA77" s="74">
        <v>0</v>
      </c>
      <c r="AB77" s="74">
        <v>0</v>
      </c>
      <c r="AC77" s="74">
        <v>0</v>
      </c>
      <c r="AD77" s="74">
        <v>332341.3333333333</v>
      </c>
      <c r="AE77" s="74">
        <v>982754.6666666666</v>
      </c>
      <c r="AF77" s="74">
        <v>703648</v>
      </c>
      <c r="AG77" s="74">
        <v>1177842.6666666667</v>
      </c>
      <c r="AH77" s="87"/>
      <c r="AI77" s="19"/>
      <c r="AJ77" s="19"/>
    </row>
    <row r="78" spans="10:36" ht="11.25">
      <c r="J78" t="s">
        <v>90</v>
      </c>
      <c r="K78" s="79" t="s">
        <v>27</v>
      </c>
      <c r="L78" s="9" t="s">
        <v>22</v>
      </c>
      <c r="M78" s="10" t="s">
        <v>28</v>
      </c>
      <c r="N78" s="11"/>
      <c r="O78" s="11"/>
      <c r="P78" s="8"/>
      <c r="Q78" s="11"/>
      <c r="R78" s="75">
        <v>-25433.55555555556</v>
      </c>
      <c r="S78" s="75">
        <v>-531.5555555555555</v>
      </c>
      <c r="T78" s="75">
        <v>-121.33333333333333</v>
      </c>
      <c r="U78" s="75">
        <v>-13916.888888888889</v>
      </c>
      <c r="V78" s="75">
        <v>0</v>
      </c>
      <c r="W78" s="75">
        <v>-11042.22222222222</v>
      </c>
      <c r="X78" s="75">
        <v>-38897.333333333336</v>
      </c>
      <c r="Y78" s="74">
        <v>-10048.666666666666</v>
      </c>
      <c r="Z78" s="74">
        <v>-122066.22222222223</v>
      </c>
      <c r="AA78" s="74">
        <v>-266384</v>
      </c>
      <c r="AB78" s="74">
        <v>-27756.88888888889</v>
      </c>
      <c r="AC78" s="74">
        <v>-193638.22222222222</v>
      </c>
      <c r="AD78" s="74">
        <v>-75001.33333333333</v>
      </c>
      <c r="AE78" s="74">
        <v>-759404.6666666666</v>
      </c>
      <c r="AF78" s="74"/>
      <c r="AG78" s="74">
        <v>-905718.6666666666</v>
      </c>
      <c r="AH78" s="87"/>
      <c r="AI78" s="19"/>
      <c r="AJ78" s="19"/>
    </row>
    <row r="79" spans="10:36" ht="11.25">
      <c r="J79" t="s">
        <v>91</v>
      </c>
      <c r="K79" s="79" t="s">
        <v>16</v>
      </c>
      <c r="L79" s="9" t="s">
        <v>22</v>
      </c>
      <c r="M79" s="10" t="s">
        <v>30</v>
      </c>
      <c r="N79" s="2"/>
      <c r="O79" s="2"/>
      <c r="P79" s="8"/>
      <c r="Q79" s="2"/>
      <c r="R79" s="75">
        <v>25433.55555555556</v>
      </c>
      <c r="S79" s="75">
        <v>531.5555555555555</v>
      </c>
      <c r="T79" s="75">
        <v>121.33333333333333</v>
      </c>
      <c r="U79" s="75">
        <v>13916.888888888889</v>
      </c>
      <c r="V79" s="75">
        <v>0</v>
      </c>
      <c r="W79" s="75">
        <v>11042.22222222222</v>
      </c>
      <c r="X79" s="75">
        <v>1611.111111111111</v>
      </c>
      <c r="Y79" s="74">
        <v>6768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33991.11111111111</v>
      </c>
      <c r="AF79" s="74"/>
      <c r="AG79" s="74">
        <v>27223.11111111111</v>
      </c>
      <c r="AH79" s="87"/>
      <c r="AI79" s="19"/>
      <c r="AJ79" s="19"/>
    </row>
    <row r="80" spans="10:36" ht="11.25">
      <c r="J80" t="s">
        <v>92</v>
      </c>
      <c r="K80" s="79" t="s">
        <v>205</v>
      </c>
      <c r="L80" s="9" t="s">
        <v>22</v>
      </c>
      <c r="M80" s="10" t="s">
        <v>32</v>
      </c>
      <c r="N80" s="2"/>
      <c r="O80" s="2"/>
      <c r="P80" s="8"/>
      <c r="Q80" s="2"/>
      <c r="R80" s="75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146646.66666666666</v>
      </c>
      <c r="Y80" s="74">
        <v>219306</v>
      </c>
      <c r="Z80" s="74">
        <v>487780.22222222225</v>
      </c>
      <c r="AA80" s="74">
        <v>221396.22222222222</v>
      </c>
      <c r="AB80" s="74">
        <v>193639.33333333334</v>
      </c>
      <c r="AC80" s="74">
        <v>1.1111111111111112</v>
      </c>
      <c r="AD80" s="74">
        <v>257341.11111111112</v>
      </c>
      <c r="AE80" s="74">
        <v>257341.11111111112</v>
      </c>
      <c r="AF80" s="74"/>
      <c r="AG80" s="74">
        <v>299347.1111111111</v>
      </c>
      <c r="AH80" s="87"/>
      <c r="AI80" s="19"/>
      <c r="AJ80" s="19"/>
    </row>
    <row r="81" spans="11:36" ht="11.25">
      <c r="K81" s="78" t="s">
        <v>208</v>
      </c>
      <c r="L81" s="7"/>
      <c r="M81" s="2"/>
      <c r="N81" s="2"/>
      <c r="O81" s="2"/>
      <c r="P81" s="8"/>
      <c r="Q81" s="2"/>
      <c r="R81" s="75">
        <v>2.1155555555555554</v>
      </c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87"/>
      <c r="AI81" s="19"/>
      <c r="AJ81" s="19"/>
    </row>
    <row r="82" spans="10:36" ht="11.25">
      <c r="J82" t="s">
        <v>93</v>
      </c>
      <c r="K82" s="79" t="s">
        <v>204</v>
      </c>
      <c r="L82" s="9" t="s">
        <v>34</v>
      </c>
      <c r="M82" s="10" t="s">
        <v>35</v>
      </c>
      <c r="N82" s="2"/>
      <c r="O82" s="2"/>
      <c r="P82" s="8"/>
      <c r="Q82" s="2"/>
      <c r="R82" s="75">
        <v>724046.8755555555</v>
      </c>
      <c r="S82" s="74">
        <v>613717.7644444444</v>
      </c>
      <c r="T82" s="74">
        <v>354800.4311111111</v>
      </c>
      <c r="U82" s="74">
        <v>270009.32</v>
      </c>
      <c r="V82" s="74">
        <v>267505.32</v>
      </c>
      <c r="W82" s="74">
        <v>201576.65333333332</v>
      </c>
      <c r="X82" s="74">
        <v>182506.4311111111</v>
      </c>
      <c r="Y82" s="74">
        <v>278973.09777777776</v>
      </c>
      <c r="Z82" s="74">
        <v>133304.87555555554</v>
      </c>
      <c r="AA82" s="74">
        <v>228926.65333333332</v>
      </c>
      <c r="AB82" s="74">
        <v>495310.6533333333</v>
      </c>
      <c r="AC82" s="74">
        <v>513759.09777777776</v>
      </c>
      <c r="AD82" s="74">
        <v>590474.7955555556</v>
      </c>
      <c r="AE82" s="74">
        <v>613717.7644444444</v>
      </c>
      <c r="AF82" s="74"/>
      <c r="AG82" s="74">
        <v>613717.7644444444</v>
      </c>
      <c r="AH82" s="87"/>
      <c r="AI82" s="19"/>
      <c r="AJ82" s="19"/>
    </row>
    <row r="83" spans="10:36" ht="11.25">
      <c r="J83" t="s">
        <v>94</v>
      </c>
      <c r="K83" s="79" t="s">
        <v>209</v>
      </c>
      <c r="L83" s="9" t="s">
        <v>34</v>
      </c>
      <c r="M83" s="10" t="s">
        <v>37</v>
      </c>
      <c r="N83" s="11"/>
      <c r="O83" s="11"/>
      <c r="P83" s="8"/>
      <c r="Q83" s="11"/>
      <c r="R83" s="75">
        <v>25433.55555555556</v>
      </c>
      <c r="S83" s="75">
        <v>531.5555555555555</v>
      </c>
      <c r="T83" s="75">
        <v>121.33333333333333</v>
      </c>
      <c r="U83" s="75">
        <v>13916.888888888889</v>
      </c>
      <c r="V83" s="75">
        <v>0</v>
      </c>
      <c r="W83" s="75">
        <v>11042.22222222222</v>
      </c>
      <c r="X83" s="75">
        <v>38897.333333333336</v>
      </c>
      <c r="Y83" s="74">
        <v>10048.666666666666</v>
      </c>
      <c r="Z83" s="74">
        <v>122066.22222222223</v>
      </c>
      <c r="AA83" s="74">
        <v>266384</v>
      </c>
      <c r="AB83" s="74">
        <v>27756.88888888889</v>
      </c>
      <c r="AC83" s="74">
        <v>193638.22222222222</v>
      </c>
      <c r="AD83" s="74">
        <v>75001.33333333333</v>
      </c>
      <c r="AE83" s="74">
        <v>759404.6666666666</v>
      </c>
      <c r="AF83" s="74">
        <v>919936</v>
      </c>
      <c r="AG83" s="74">
        <v>905718.6666666666</v>
      </c>
      <c r="AH83" s="87"/>
      <c r="AI83" s="19"/>
      <c r="AJ83" s="19"/>
    </row>
    <row r="84" spans="10:36" ht="11.25">
      <c r="J84" t="s">
        <v>95</v>
      </c>
      <c r="K84" s="79" t="s">
        <v>39</v>
      </c>
      <c r="L84" s="9" t="s">
        <v>34</v>
      </c>
      <c r="M84" s="10" t="s">
        <v>40</v>
      </c>
      <c r="N84" s="11"/>
      <c r="O84" s="11"/>
      <c r="P84" s="8"/>
      <c r="Q84" s="11"/>
      <c r="R84" s="75">
        <v>-135762.66666666666</v>
      </c>
      <c r="S84" s="75">
        <v>-34904.444444444445</v>
      </c>
      <c r="T84" s="75">
        <v>-83134.66666666667</v>
      </c>
      <c r="U84" s="75">
        <v>-16420.888888888887</v>
      </c>
      <c r="V84" s="75">
        <v>-70735.55555555555</v>
      </c>
      <c r="W84" s="75">
        <v>-90009.77777777777</v>
      </c>
      <c r="X84" s="75">
        <v>-125121.77777777777</v>
      </c>
      <c r="Y84" s="74">
        <v>-69597.33333333333</v>
      </c>
      <c r="Z84" s="74">
        <v>-26444.44444444444</v>
      </c>
      <c r="AA84" s="74">
        <v>0</v>
      </c>
      <c r="AB84" s="74">
        <v>-9308.444444444443</v>
      </c>
      <c r="AC84" s="74">
        <v>-116922.52444444444</v>
      </c>
      <c r="AD84" s="74">
        <v>-260234.48888888882</v>
      </c>
      <c r="AE84" s="74">
        <v>-902834.3466666666</v>
      </c>
      <c r="AF84" s="74"/>
      <c r="AG84" s="74">
        <v>-674957.4933333333</v>
      </c>
      <c r="AH84" s="87"/>
      <c r="AI84" s="19"/>
      <c r="AJ84" s="19"/>
    </row>
    <row r="85" spans="10:36" ht="11.25">
      <c r="J85" t="s">
        <v>96</v>
      </c>
      <c r="K85" s="79" t="s">
        <v>16</v>
      </c>
      <c r="L85" s="9" t="s">
        <v>34</v>
      </c>
      <c r="M85" s="10" t="s">
        <v>42</v>
      </c>
      <c r="N85" s="2"/>
      <c r="O85" s="2"/>
      <c r="P85" s="13"/>
      <c r="Q85" s="2"/>
      <c r="R85" s="75">
        <v>0</v>
      </c>
      <c r="S85" s="75">
        <v>-224544.44444444447</v>
      </c>
      <c r="T85" s="75">
        <v>-1777.7777777777776</v>
      </c>
      <c r="U85" s="75">
        <v>0</v>
      </c>
      <c r="V85" s="75">
        <v>4806.888888888889</v>
      </c>
      <c r="W85" s="75">
        <v>59897.333333333336</v>
      </c>
      <c r="X85" s="75">
        <v>182691.11111111112</v>
      </c>
      <c r="Y85" s="74">
        <v>-86119.55555555555</v>
      </c>
      <c r="Z85" s="74"/>
      <c r="AA85" s="74"/>
      <c r="AB85" s="74"/>
      <c r="AC85" s="74"/>
      <c r="AD85" s="74"/>
      <c r="AE85" s="74">
        <v>-65046.444444444445</v>
      </c>
      <c r="AF85" s="74"/>
      <c r="AG85" s="74">
        <v>21073.111111111113</v>
      </c>
      <c r="AH85" s="87"/>
      <c r="AI85" s="19"/>
      <c r="AJ85" s="19"/>
    </row>
    <row r="86" spans="10:36" ht="11.25">
      <c r="J86" t="s">
        <v>97</v>
      </c>
      <c r="K86" s="79" t="s">
        <v>205</v>
      </c>
      <c r="L86" s="9" t="s">
        <v>34</v>
      </c>
      <c r="M86" s="10" t="s">
        <v>44</v>
      </c>
      <c r="N86" s="2"/>
      <c r="O86" s="2"/>
      <c r="P86" s="8"/>
      <c r="Q86" s="2"/>
      <c r="R86" s="75">
        <v>613717.7644444444</v>
      </c>
      <c r="S86" s="74">
        <v>354800.4311111111</v>
      </c>
      <c r="T86" s="74">
        <v>270009.32</v>
      </c>
      <c r="U86" s="74">
        <v>267505.32</v>
      </c>
      <c r="V86" s="74">
        <v>201576.65333333332</v>
      </c>
      <c r="W86" s="74">
        <v>182506.4311111111</v>
      </c>
      <c r="X86" s="74">
        <v>278973.09777777776</v>
      </c>
      <c r="Y86" s="74">
        <v>133304.87555555554</v>
      </c>
      <c r="Z86" s="74">
        <v>228926.65333333332</v>
      </c>
      <c r="AA86" s="74">
        <v>495310.6533333333</v>
      </c>
      <c r="AB86" s="74">
        <v>513759.09777777776</v>
      </c>
      <c r="AC86" s="74">
        <v>590474.7955555556</v>
      </c>
      <c r="AD86" s="74">
        <v>405241.6400000001</v>
      </c>
      <c r="AE86" s="74">
        <v>405241.6400000001</v>
      </c>
      <c r="AF86" s="74"/>
      <c r="AG86" s="74">
        <v>865552.048888889</v>
      </c>
      <c r="AH86" s="87"/>
      <c r="AI86" s="19"/>
      <c r="AJ86" s="19"/>
    </row>
    <row r="87" spans="11:36" ht="11.25">
      <c r="K87" s="78" t="s">
        <v>210</v>
      </c>
      <c r="L87" s="7"/>
      <c r="M87" s="2"/>
      <c r="N87" s="2"/>
      <c r="O87" s="2"/>
      <c r="P87" s="8"/>
      <c r="Q87" s="2"/>
      <c r="R87" s="13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87"/>
      <c r="AI87" s="19"/>
      <c r="AJ87" s="19"/>
    </row>
    <row r="88" spans="10:36" ht="11.25">
      <c r="J88" t="s">
        <v>98</v>
      </c>
      <c r="K88" s="79" t="s">
        <v>204</v>
      </c>
      <c r="L88" s="9" t="s">
        <v>46</v>
      </c>
      <c r="M88" s="10" t="s">
        <v>47</v>
      </c>
      <c r="N88" s="2"/>
      <c r="O88" s="2"/>
      <c r="P88" s="8"/>
      <c r="Q88" s="2"/>
      <c r="R88" s="75">
        <v>31867.11111111111</v>
      </c>
      <c r="S88" s="74">
        <v>39477.777777777774</v>
      </c>
      <c r="T88" s="74">
        <v>38811.555555555555</v>
      </c>
      <c r="U88" s="74">
        <v>28447.11111111111</v>
      </c>
      <c r="V88" s="74">
        <v>39379.555555555555</v>
      </c>
      <c r="W88" s="74">
        <v>26295.11111111111</v>
      </c>
      <c r="X88" s="74">
        <v>28094.222222222223</v>
      </c>
      <c r="Y88" s="74">
        <v>24727.55555555556</v>
      </c>
      <c r="Z88" s="74">
        <v>805.7777777777778</v>
      </c>
      <c r="AA88" s="74">
        <v>3.3413963552690498</v>
      </c>
      <c r="AB88" s="74">
        <v>21455.071080096455</v>
      </c>
      <c r="AC88" s="74">
        <v>33132.376858792195</v>
      </c>
      <c r="AD88" s="74">
        <v>20172.205090421277</v>
      </c>
      <c r="AE88" s="74">
        <v>39477.777777777774</v>
      </c>
      <c r="AF88" s="74"/>
      <c r="AG88" s="74">
        <v>39477.777777777774</v>
      </c>
      <c r="AH88" s="87"/>
      <c r="AI88" s="19"/>
      <c r="AJ88" s="19"/>
    </row>
    <row r="89" spans="10:36" ht="11.25">
      <c r="J89" t="s">
        <v>99</v>
      </c>
      <c r="K89" s="79" t="s">
        <v>49</v>
      </c>
      <c r="L89" s="9" t="s">
        <v>46</v>
      </c>
      <c r="M89" s="10" t="s">
        <v>50</v>
      </c>
      <c r="N89" s="11"/>
      <c r="O89" s="11"/>
      <c r="P89" s="8"/>
      <c r="Q89" s="11"/>
      <c r="R89" s="75">
        <v>40848</v>
      </c>
      <c r="S89" s="75">
        <v>6666.666666666667</v>
      </c>
      <c r="T89" s="75">
        <v>0</v>
      </c>
      <c r="U89" s="75">
        <v>15715.555555555555</v>
      </c>
      <c r="V89" s="75">
        <v>0</v>
      </c>
      <c r="W89" s="75">
        <v>12039.111111111111</v>
      </c>
      <c r="X89" s="75">
        <v>16022.666666666666</v>
      </c>
      <c r="Y89" s="74">
        <v>0</v>
      </c>
      <c r="Z89" s="74">
        <v>499.78584079971364</v>
      </c>
      <c r="AA89" s="74">
        <v>21451.72968374118</v>
      </c>
      <c r="AB89" s="74">
        <v>13632.8613342513</v>
      </c>
      <c r="AC89" s="74">
        <v>11603.383787184634</v>
      </c>
      <c r="AD89" s="74">
        <v>36282.59453031394</v>
      </c>
      <c r="AE89" s="74">
        <v>133914.3551762908</v>
      </c>
      <c r="AF89" s="74">
        <v>166502.22222222222</v>
      </c>
      <c r="AG89" s="74">
        <v>149142.66666666666</v>
      </c>
      <c r="AH89" s="87"/>
      <c r="AI89" s="19"/>
      <c r="AJ89" s="19"/>
    </row>
    <row r="90" spans="10:36" ht="11.25">
      <c r="J90" t="s">
        <v>100</v>
      </c>
      <c r="K90" s="79" t="s">
        <v>213</v>
      </c>
      <c r="L90" s="9" t="s">
        <v>46</v>
      </c>
      <c r="M90" s="10" t="s">
        <v>59</v>
      </c>
      <c r="N90" s="12"/>
      <c r="O90" s="12"/>
      <c r="P90" s="8"/>
      <c r="Q90" s="12"/>
      <c r="R90" s="75">
        <v>-25564</v>
      </c>
      <c r="S90" s="75">
        <v>-7332.88888888889</v>
      </c>
      <c r="T90" s="75">
        <v>-10995.111111111111</v>
      </c>
      <c r="U90" s="75">
        <v>-3449.777777777778</v>
      </c>
      <c r="V90" s="75">
        <v>-14860.444444444445</v>
      </c>
      <c r="W90" s="75">
        <v>-10240</v>
      </c>
      <c r="X90" s="75">
        <v>-19389.333333333332</v>
      </c>
      <c r="Y90" s="74">
        <v>-10916</v>
      </c>
      <c r="Z90" s="74">
        <v>-5555.555555555556</v>
      </c>
      <c r="AA90" s="74">
        <v>0</v>
      </c>
      <c r="AB90" s="74">
        <v>-1955.5555555555557</v>
      </c>
      <c r="AC90" s="74">
        <v>-24563.55555555556</v>
      </c>
      <c r="AD90" s="74">
        <v>-54671.1111111111</v>
      </c>
      <c r="AE90" s="74">
        <v>-163929.33333333334</v>
      </c>
      <c r="AF90" s="74">
        <v>168680.44444444444</v>
      </c>
      <c r="AG90" s="74">
        <v>-119761.33333333333</v>
      </c>
      <c r="AH90" s="87"/>
      <c r="AI90" s="19"/>
      <c r="AJ90" s="19"/>
    </row>
    <row r="91" spans="10:36" ht="11.25">
      <c r="J91" t="s">
        <v>101</v>
      </c>
      <c r="K91" s="79" t="s">
        <v>16</v>
      </c>
      <c r="L91" s="9" t="s">
        <v>46</v>
      </c>
      <c r="M91" s="10" t="s">
        <v>56</v>
      </c>
      <c r="N91" s="2"/>
      <c r="O91" s="2"/>
      <c r="P91" s="13"/>
      <c r="Q91" s="2"/>
      <c r="R91" s="75">
        <v>-7673.777777777777</v>
      </c>
      <c r="S91" s="75">
        <v>0</v>
      </c>
      <c r="T91" s="75">
        <v>630.6666666666666</v>
      </c>
      <c r="U91" s="75">
        <v>-1333.3333333333333</v>
      </c>
      <c r="V91" s="75">
        <v>1776</v>
      </c>
      <c r="W91" s="75">
        <v>0</v>
      </c>
      <c r="X91" s="75">
        <v>0</v>
      </c>
      <c r="Y91" s="74">
        <v>-13005.77777777778</v>
      </c>
      <c r="Z91" s="74">
        <v>4253.333333333333</v>
      </c>
      <c r="AA91" s="74"/>
      <c r="AB91" s="74"/>
      <c r="AC91" s="74"/>
      <c r="AD91" s="74"/>
      <c r="AE91" s="74">
        <v>-7679.11111111111</v>
      </c>
      <c r="AF91" s="74"/>
      <c r="AG91" s="74">
        <v>1073.3333333333333</v>
      </c>
      <c r="AH91" s="87"/>
      <c r="AI91" s="19"/>
      <c r="AJ91" s="19"/>
    </row>
    <row r="92" spans="10:36" ht="11.25">
      <c r="J92" t="s">
        <v>102</v>
      </c>
      <c r="K92" s="79" t="s">
        <v>205</v>
      </c>
      <c r="L92" s="9" t="s">
        <v>46</v>
      </c>
      <c r="M92" s="10" t="s">
        <v>58</v>
      </c>
      <c r="N92" s="2">
        <v>13.333333333333334</v>
      </c>
      <c r="O92" s="2"/>
      <c r="P92" s="8"/>
      <c r="Q92" s="2"/>
      <c r="R92" s="75">
        <v>39477.777777777774</v>
      </c>
      <c r="S92" s="74">
        <v>38811.555555555555</v>
      </c>
      <c r="T92" s="74">
        <v>28447.11111111111</v>
      </c>
      <c r="U92" s="74">
        <v>39379.555555555555</v>
      </c>
      <c r="V92" s="74">
        <v>26295.11111111111</v>
      </c>
      <c r="W92" s="74">
        <v>28094.222222222223</v>
      </c>
      <c r="X92" s="74">
        <v>24727.55555555556</v>
      </c>
      <c r="Y92" s="74">
        <v>805.7777777777778</v>
      </c>
      <c r="Z92" s="74">
        <v>3.3413963552690498</v>
      </c>
      <c r="AA92" s="74">
        <v>21455.071080096455</v>
      </c>
      <c r="AB92" s="74">
        <v>33132.376858792195</v>
      </c>
      <c r="AC92" s="74">
        <v>20172.205090421277</v>
      </c>
      <c r="AD92" s="74">
        <v>1783.688509624115</v>
      </c>
      <c r="AE92" s="74">
        <v>1783.688509624115</v>
      </c>
      <c r="AF92" s="74"/>
      <c r="AG92" s="74">
        <v>69932.44444444445</v>
      </c>
      <c r="AH92" s="87"/>
      <c r="AI92" s="19"/>
      <c r="AJ92" s="19"/>
    </row>
    <row r="93" spans="11:36" ht="11.25">
      <c r="K93" s="79"/>
      <c r="L93" s="9"/>
      <c r="M93" s="10"/>
      <c r="N93" s="2"/>
      <c r="O93" s="2"/>
      <c r="P93" s="8"/>
      <c r="Q93" s="2"/>
      <c r="R93" s="13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87"/>
      <c r="AI93" s="19"/>
      <c r="AJ93" s="19"/>
    </row>
    <row r="94" spans="11:36" ht="11.25">
      <c r="K94" s="76" t="s">
        <v>106</v>
      </c>
      <c r="L94" s="16"/>
      <c r="M94" s="2"/>
      <c r="N94" s="2"/>
      <c r="O94" s="2"/>
      <c r="P94" s="8"/>
      <c r="Q94" s="2"/>
      <c r="R94" s="13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87"/>
      <c r="AI94" s="19"/>
      <c r="AJ94" s="19"/>
    </row>
    <row r="95" spans="10:36" ht="11.25">
      <c r="J95" t="s">
        <v>107</v>
      </c>
      <c r="K95" s="80" t="s">
        <v>108</v>
      </c>
      <c r="L95" s="9"/>
      <c r="M95" s="2"/>
      <c r="N95" s="2"/>
      <c r="O95" s="2"/>
      <c r="P95" s="8"/>
      <c r="Q95" s="2"/>
      <c r="R95" s="75">
        <v>8336</v>
      </c>
      <c r="S95" s="74">
        <v>6623.555555555556</v>
      </c>
      <c r="T95" s="74">
        <v>817.3333333333334</v>
      </c>
      <c r="U95" s="74">
        <v>0</v>
      </c>
      <c r="V95" s="74">
        <v>18808</v>
      </c>
      <c r="W95" s="74">
        <v>3504.444444444445</v>
      </c>
      <c r="X95" s="74">
        <v>2191.5555555555557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6623.555555555556</v>
      </c>
      <c r="AF95" s="74"/>
      <c r="AG95" s="74">
        <v>6623.555555555556</v>
      </c>
      <c r="AH95" s="87"/>
      <c r="AI95" s="19"/>
      <c r="AJ95" s="19"/>
    </row>
    <row r="96" spans="11:36" ht="11.25">
      <c r="K96" s="80" t="s">
        <v>109</v>
      </c>
      <c r="L96" s="9"/>
      <c r="M96" s="2"/>
      <c r="N96" s="2"/>
      <c r="O96" s="2"/>
      <c r="P96" s="8"/>
      <c r="Q96" s="2"/>
      <c r="R96" s="13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87"/>
      <c r="AI96" s="19"/>
      <c r="AJ96" s="19"/>
    </row>
    <row r="97" spans="10:36" ht="11.25">
      <c r="J97" t="s">
        <v>110</v>
      </c>
      <c r="K97" s="80" t="s">
        <v>111</v>
      </c>
      <c r="L97" s="9"/>
      <c r="M97" s="17"/>
      <c r="N97" s="17"/>
      <c r="O97" s="17"/>
      <c r="P97" s="8"/>
      <c r="Q97" s="17"/>
      <c r="R97" s="75">
        <v>0</v>
      </c>
      <c r="S97" s="74">
        <v>5167.111111111111</v>
      </c>
      <c r="T97" s="74">
        <v>11996.444444444445</v>
      </c>
      <c r="U97" s="74">
        <v>0</v>
      </c>
      <c r="V97" s="74">
        <v>31980</v>
      </c>
      <c r="W97" s="74">
        <v>0</v>
      </c>
      <c r="X97" s="74">
        <v>4526.222222222222</v>
      </c>
      <c r="Y97" s="74">
        <v>0</v>
      </c>
      <c r="Z97" s="74">
        <v>0</v>
      </c>
      <c r="AA97" s="74">
        <v>0</v>
      </c>
      <c r="AB97" s="74">
        <v>30677.777777777777</v>
      </c>
      <c r="AC97" s="74">
        <v>2677.777777777778</v>
      </c>
      <c r="AD97" s="74">
        <v>0</v>
      </c>
      <c r="AE97" s="74">
        <v>87025.33333333333</v>
      </c>
      <c r="AF97" s="74"/>
      <c r="AG97" s="74">
        <v>86558.66666666667</v>
      </c>
      <c r="AH97" s="87"/>
      <c r="AI97" s="19"/>
      <c r="AJ97" s="19"/>
    </row>
    <row r="98" spans="10:36" ht="11.25">
      <c r="J98" t="s">
        <v>112</v>
      </c>
      <c r="K98" s="80" t="s">
        <v>82</v>
      </c>
      <c r="L98" s="9"/>
      <c r="M98" s="17"/>
      <c r="N98" s="17"/>
      <c r="O98" s="17"/>
      <c r="P98" s="8"/>
      <c r="Q98" s="17"/>
      <c r="R98" s="75">
        <v>25564</v>
      </c>
      <c r="S98" s="74">
        <v>7332.88888888889</v>
      </c>
      <c r="T98" s="74">
        <v>10995.111111111111</v>
      </c>
      <c r="U98" s="74">
        <v>3449.777777777778</v>
      </c>
      <c r="V98" s="74">
        <v>14860.444444444445</v>
      </c>
      <c r="W98" s="74">
        <v>10240</v>
      </c>
      <c r="X98" s="74">
        <v>19389.333333333332</v>
      </c>
      <c r="Y98" s="74">
        <v>10916</v>
      </c>
      <c r="Z98" s="74">
        <v>5555.555555555556</v>
      </c>
      <c r="AA98" s="74">
        <v>0</v>
      </c>
      <c r="AB98" s="74">
        <v>1955.5555555555557</v>
      </c>
      <c r="AC98" s="74">
        <v>24563.55555555556</v>
      </c>
      <c r="AD98" s="74">
        <v>54671.1111111111</v>
      </c>
      <c r="AE98" s="74">
        <v>163929.33333333334</v>
      </c>
      <c r="AF98" s="74"/>
      <c r="AG98" s="74">
        <v>119761.33333333333</v>
      </c>
      <c r="AH98" s="87"/>
      <c r="AI98" s="19"/>
      <c r="AJ98" s="19"/>
    </row>
    <row r="99" spans="10:36" ht="11.25">
      <c r="J99" t="s">
        <v>113</v>
      </c>
      <c r="K99" s="80" t="s">
        <v>104</v>
      </c>
      <c r="L99" s="18"/>
      <c r="M99" s="17"/>
      <c r="N99" s="17"/>
      <c r="O99" s="17"/>
      <c r="P99" s="8"/>
      <c r="Q99" s="17"/>
      <c r="R99" s="75">
        <v>38508.444444444445</v>
      </c>
      <c r="S99" s="74">
        <v>7218.666666666667</v>
      </c>
      <c r="T99" s="74">
        <v>12032</v>
      </c>
      <c r="U99" s="74">
        <v>53637.333333333336</v>
      </c>
      <c r="V99" s="74">
        <v>33383.11111111111</v>
      </c>
      <c r="W99" s="74">
        <v>39294.666666666664</v>
      </c>
      <c r="X99" s="74">
        <v>13729.77777777778</v>
      </c>
      <c r="Y99" s="74">
        <v>19298.222222222223</v>
      </c>
      <c r="Z99" s="74">
        <v>20241.333333333332</v>
      </c>
      <c r="AA99" s="74">
        <v>7047.555555555556</v>
      </c>
      <c r="AB99" s="74">
        <v>10622.222222222223</v>
      </c>
      <c r="AC99" s="74">
        <v>0</v>
      </c>
      <c r="AD99" s="74">
        <v>5887.555555555556</v>
      </c>
      <c r="AE99" s="74">
        <v>222392.44444444447</v>
      </c>
      <c r="AF99" s="74"/>
      <c r="AG99" s="74">
        <v>225486.2857142857</v>
      </c>
      <c r="AH99" s="87"/>
      <c r="AI99" s="19"/>
      <c r="AJ99" s="19"/>
    </row>
    <row r="100" spans="10:36" ht="11.25">
      <c r="J100" t="s">
        <v>114</v>
      </c>
      <c r="K100" s="80" t="s">
        <v>115</v>
      </c>
      <c r="L100" s="18"/>
      <c r="M100" s="17"/>
      <c r="N100" s="17"/>
      <c r="O100" s="17"/>
      <c r="P100" s="8"/>
      <c r="Q100" s="17"/>
      <c r="R100" s="75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/>
      <c r="AG100" s="74">
        <v>0</v>
      </c>
      <c r="AH100" s="87"/>
      <c r="AI100" s="19"/>
      <c r="AJ100" s="19"/>
    </row>
    <row r="101" spans="10:36" s="6" customFormat="1" ht="12.75">
      <c r="J101" t="s">
        <v>116</v>
      </c>
      <c r="K101" s="80" t="s">
        <v>103</v>
      </c>
      <c r="L101" s="9"/>
      <c r="M101" s="17"/>
      <c r="N101" s="17"/>
      <c r="O101" s="17"/>
      <c r="P101" s="8"/>
      <c r="Q101" s="17"/>
      <c r="R101" s="75">
        <v>0</v>
      </c>
      <c r="S101" s="74">
        <v>1099.111111111111</v>
      </c>
      <c r="T101" s="74">
        <v>14689.77777777778</v>
      </c>
      <c r="U101" s="74">
        <v>8520</v>
      </c>
      <c r="V101" s="74">
        <v>2015.5555555555557</v>
      </c>
      <c r="W101" s="74">
        <v>0</v>
      </c>
      <c r="X101" s="74">
        <v>0</v>
      </c>
      <c r="Y101" s="74">
        <v>22228</v>
      </c>
      <c r="Z101" s="74">
        <v>32088.88888888888</v>
      </c>
      <c r="AA101" s="74">
        <v>82019.11111111111</v>
      </c>
      <c r="AB101" s="74">
        <v>32325.333333333332</v>
      </c>
      <c r="AC101" s="74">
        <v>24122.222222222223</v>
      </c>
      <c r="AD101" s="74">
        <v>0</v>
      </c>
      <c r="AE101" s="74">
        <v>219108</v>
      </c>
      <c r="AF101" s="74"/>
      <c r="AG101" s="74">
        <v>218232.38095238095</v>
      </c>
      <c r="AH101" s="87"/>
      <c r="AI101" s="19"/>
      <c r="AJ101" s="1"/>
    </row>
    <row r="102" spans="10:36" s="6" customFormat="1" ht="12.75">
      <c r="J102" t="s">
        <v>117</v>
      </c>
      <c r="K102" s="80" t="s">
        <v>118</v>
      </c>
      <c r="L102" s="9"/>
      <c r="M102" s="11"/>
      <c r="N102" s="11"/>
      <c r="O102" s="11"/>
      <c r="P102" s="8"/>
      <c r="Q102" s="11"/>
      <c r="R102" s="75">
        <v>64072.444444444445</v>
      </c>
      <c r="S102" s="74">
        <v>20817.777777777777</v>
      </c>
      <c r="T102" s="74">
        <v>49713.333333333336</v>
      </c>
      <c r="U102" s="74">
        <v>65607.11111111111</v>
      </c>
      <c r="V102" s="74">
        <v>82239.11111111111</v>
      </c>
      <c r="W102" s="74">
        <v>49534.666666666664</v>
      </c>
      <c r="X102" s="74">
        <v>37645.333333333336</v>
      </c>
      <c r="Y102" s="74">
        <v>52442.22222222222</v>
      </c>
      <c r="Z102" s="74">
        <v>57885.777777777774</v>
      </c>
      <c r="AA102" s="74">
        <v>89066.66666666667</v>
      </c>
      <c r="AB102" s="74">
        <v>75580.88888888889</v>
      </c>
      <c r="AC102" s="74">
        <v>51363.555555555555</v>
      </c>
      <c r="AD102" s="74">
        <v>60558.666666666664</v>
      </c>
      <c r="AE102" s="74">
        <v>692455.1111111111</v>
      </c>
      <c r="AF102" s="74"/>
      <c r="AG102" s="74">
        <v>650038.6666666666</v>
      </c>
      <c r="AH102" s="87"/>
      <c r="AI102" s="19"/>
      <c r="AJ102" s="1"/>
    </row>
    <row r="103" spans="10:36" s="6" customFormat="1" ht="12.75">
      <c r="J103" t="s">
        <v>119</v>
      </c>
      <c r="K103" s="80" t="s">
        <v>120</v>
      </c>
      <c r="L103" s="9"/>
      <c r="M103" s="11" t="s">
        <v>121</v>
      </c>
      <c r="N103" s="11"/>
      <c r="O103" s="11"/>
      <c r="P103" s="8"/>
      <c r="Q103" s="11"/>
      <c r="R103" s="75">
        <v>-45873.333333333336</v>
      </c>
      <c r="S103" s="74">
        <v>-25372.44444444444</v>
      </c>
      <c r="T103" s="74">
        <v>-45110.666666666664</v>
      </c>
      <c r="U103" s="74">
        <v>-49732.444444444445</v>
      </c>
      <c r="V103" s="74">
        <v>-88120.44444444444</v>
      </c>
      <c r="W103" s="74">
        <v>-41482.666666666664</v>
      </c>
      <c r="X103" s="74">
        <v>-17298.666666666668</v>
      </c>
      <c r="Y103" s="74">
        <v>-44424.88888888888</v>
      </c>
      <c r="Z103" s="74">
        <v>-57885.777777777774</v>
      </c>
      <c r="AA103" s="74">
        <v>-89066.66666666667</v>
      </c>
      <c r="AB103" s="74">
        <v>-75580.88888888889</v>
      </c>
      <c r="AC103" s="74">
        <v>-37715.11111111111</v>
      </c>
      <c r="AD103" s="74">
        <v>-30864.44444444444</v>
      </c>
      <c r="AE103" s="74">
        <v>-602655.1111111111</v>
      </c>
      <c r="AF103" s="74"/>
      <c r="AG103" s="74">
        <v>-610435.1111111111</v>
      </c>
      <c r="AH103" s="87"/>
      <c r="AI103" s="19"/>
      <c r="AJ103" s="1"/>
    </row>
    <row r="104" spans="10:36" s="6" customFormat="1" ht="12.75">
      <c r="J104" t="s">
        <v>122</v>
      </c>
      <c r="K104" s="80" t="s">
        <v>123</v>
      </c>
      <c r="L104" s="9"/>
      <c r="M104" s="11"/>
      <c r="N104" s="11"/>
      <c r="O104" s="11"/>
      <c r="P104" s="8"/>
      <c r="Q104" s="11"/>
      <c r="R104" s="75">
        <v>-13446.22222222222</v>
      </c>
      <c r="S104" s="74">
        <v>-7142.222222222223</v>
      </c>
      <c r="T104" s="74">
        <v>-4440.444444444444</v>
      </c>
      <c r="U104" s="74">
        <v>-3201.777777777778</v>
      </c>
      <c r="V104" s="74">
        <v>0</v>
      </c>
      <c r="W104" s="74">
        <v>0</v>
      </c>
      <c r="X104" s="74">
        <v>-19086.222222222223</v>
      </c>
      <c r="Y104" s="74">
        <v>-3209.777777777778</v>
      </c>
      <c r="Z104" s="74">
        <v>0</v>
      </c>
      <c r="AA104" s="74">
        <v>0</v>
      </c>
      <c r="AB104" s="74">
        <v>0</v>
      </c>
      <c r="AC104" s="74">
        <v>-13648.444444444445</v>
      </c>
      <c r="AD104" s="74">
        <v>-29694.222222222223</v>
      </c>
      <c r="AE104" s="74">
        <v>-80423.11111111111</v>
      </c>
      <c r="AF104" s="74"/>
      <c r="AG104" s="74">
        <v>-35034.222222222226</v>
      </c>
      <c r="AH104" s="87"/>
      <c r="AI104" s="19"/>
      <c r="AJ104" s="1"/>
    </row>
    <row r="105" spans="10:36" s="6" customFormat="1" ht="12.75">
      <c r="J105" t="s">
        <v>124</v>
      </c>
      <c r="K105" s="80" t="s">
        <v>125</v>
      </c>
      <c r="L105" s="9"/>
      <c r="M105" s="11" t="s">
        <v>126</v>
      </c>
      <c r="N105" s="11"/>
      <c r="O105" s="11"/>
      <c r="P105" s="8"/>
      <c r="Q105" s="11"/>
      <c r="R105" s="75">
        <v>0</v>
      </c>
      <c r="S105" s="74"/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74"/>
      <c r="AA105" s="74"/>
      <c r="AB105" s="74"/>
      <c r="AC105" s="74"/>
      <c r="AD105" s="74"/>
      <c r="AE105" s="74">
        <v>0</v>
      </c>
      <c r="AF105" s="74"/>
      <c r="AG105" s="74">
        <v>0</v>
      </c>
      <c r="AH105" s="87"/>
      <c r="AI105" s="19"/>
      <c r="AJ105" s="1"/>
    </row>
    <row r="106" spans="10:36" s="6" customFormat="1" ht="12.75">
      <c r="J106" t="s">
        <v>127</v>
      </c>
      <c r="K106" s="80" t="s">
        <v>128</v>
      </c>
      <c r="L106" s="9"/>
      <c r="M106" s="17"/>
      <c r="N106" s="17"/>
      <c r="O106" s="17"/>
      <c r="P106" s="8"/>
      <c r="Q106" s="17"/>
      <c r="R106" s="75">
        <v>0</v>
      </c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>
        <v>0</v>
      </c>
      <c r="AF106" s="74"/>
      <c r="AG106" s="74">
        <v>0</v>
      </c>
      <c r="AH106" s="87"/>
      <c r="AI106" s="19"/>
      <c r="AJ106" s="1"/>
    </row>
    <row r="107" spans="10:36" s="6" customFormat="1" ht="12.75">
      <c r="J107" t="s">
        <v>129</v>
      </c>
      <c r="K107" s="80" t="s">
        <v>16</v>
      </c>
      <c r="L107" s="9"/>
      <c r="M107" s="2"/>
      <c r="N107" s="2"/>
      <c r="O107" s="2"/>
      <c r="P107" s="8"/>
      <c r="Q107" s="2"/>
      <c r="R107" s="75">
        <v>-6465.333333333333</v>
      </c>
      <c r="S107" s="74">
        <v>5890.666666666667</v>
      </c>
      <c r="T107" s="74">
        <v>-979.5555555555555</v>
      </c>
      <c r="U107" s="74">
        <v>6135.11111111111</v>
      </c>
      <c r="V107" s="74">
        <v>-9422.222222222223</v>
      </c>
      <c r="W107" s="74">
        <v>-9364.888888888889</v>
      </c>
      <c r="X107" s="74">
        <v>-3452</v>
      </c>
      <c r="Y107" s="74">
        <v>-4807.555555555556</v>
      </c>
      <c r="Z107" s="74"/>
      <c r="AA107" s="74"/>
      <c r="AB107" s="74"/>
      <c r="AC107" s="74"/>
      <c r="AD107" s="74"/>
      <c r="AE107" s="74">
        <v>-16000.444444444445</v>
      </c>
      <c r="AF107" s="74"/>
      <c r="AG107" s="74">
        <v>-11192.888888888889</v>
      </c>
      <c r="AH107" s="87"/>
      <c r="AI107" s="19" t="s">
        <v>130</v>
      </c>
      <c r="AJ107" s="1"/>
    </row>
    <row r="108" spans="10:36" s="6" customFormat="1" ht="12.75">
      <c r="J108" t="s">
        <v>131</v>
      </c>
      <c r="K108" s="80" t="s">
        <v>19</v>
      </c>
      <c r="L108" s="9"/>
      <c r="M108" s="2"/>
      <c r="N108" s="2"/>
      <c r="O108" s="2"/>
      <c r="P108" s="8"/>
      <c r="Q108" s="2"/>
      <c r="R108" s="75">
        <v>6623.555555555556</v>
      </c>
      <c r="S108" s="74">
        <v>817.3333333333334</v>
      </c>
      <c r="T108" s="74">
        <v>0</v>
      </c>
      <c r="U108" s="74">
        <v>18808</v>
      </c>
      <c r="V108" s="74">
        <v>3504.444444444445</v>
      </c>
      <c r="W108" s="74">
        <v>2191.5555555555557</v>
      </c>
      <c r="X108" s="74">
        <v>0</v>
      </c>
      <c r="Y108" s="74">
        <v>0</v>
      </c>
      <c r="Z108" s="74">
        <v>0</v>
      </c>
      <c r="AA108" s="74">
        <v>0</v>
      </c>
      <c r="AB108" s="74">
        <v>0</v>
      </c>
      <c r="AC108" s="74">
        <v>0</v>
      </c>
      <c r="AD108" s="74">
        <v>0</v>
      </c>
      <c r="AE108" s="74">
        <v>0</v>
      </c>
      <c r="AF108" s="74"/>
      <c r="AG108" s="74">
        <v>0</v>
      </c>
      <c r="AH108" s="87"/>
      <c r="AI108" s="19"/>
      <c r="AJ108" s="1"/>
    </row>
    <row r="109" spans="11:36" ht="12.75">
      <c r="K109" s="76" t="s">
        <v>132</v>
      </c>
      <c r="L109" s="16"/>
      <c r="M109" s="2"/>
      <c r="N109" s="2"/>
      <c r="O109" s="2"/>
      <c r="P109" s="8"/>
      <c r="Q109" s="2"/>
      <c r="R109" s="13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87"/>
      <c r="AI109" s="19"/>
      <c r="AJ109" s="1"/>
    </row>
    <row r="110" spans="10:36" ht="11.25">
      <c r="J110" t="s">
        <v>133</v>
      </c>
      <c r="K110" s="80" t="s">
        <v>6</v>
      </c>
      <c r="L110" s="9"/>
      <c r="M110" s="2"/>
      <c r="N110" s="2"/>
      <c r="O110" s="2"/>
      <c r="P110" s="8"/>
      <c r="Q110" s="2"/>
      <c r="R110" s="75">
        <v>6457.828178694162</v>
      </c>
      <c r="S110" s="74">
        <v>5505.828178694162</v>
      </c>
      <c r="T110" s="74">
        <v>3232.0504009163833</v>
      </c>
      <c r="U110" s="74">
        <v>13994.790378006874</v>
      </c>
      <c r="V110" s="74">
        <v>395.3356242840786</v>
      </c>
      <c r="W110" s="74">
        <v>20572.050400916378</v>
      </c>
      <c r="X110" s="74">
        <v>4893.614570446733</v>
      </c>
      <c r="Y110" s="74">
        <v>3460.8575482245137</v>
      </c>
      <c r="Z110" s="74">
        <v>8681.321786483395</v>
      </c>
      <c r="AA110" s="74">
        <v>8681.321786483395</v>
      </c>
      <c r="AB110" s="74">
        <v>8681.321786483395</v>
      </c>
      <c r="AC110" s="74">
        <v>8681.321786483395</v>
      </c>
      <c r="AD110" s="74">
        <v>8681.321786483395</v>
      </c>
      <c r="AE110" s="74">
        <v>5505.828178694162</v>
      </c>
      <c r="AF110" s="74"/>
      <c r="AG110" s="74">
        <v>5505.828178694162</v>
      </c>
      <c r="AH110" s="87"/>
      <c r="AI110" s="19"/>
      <c r="AJ110" s="19"/>
    </row>
    <row r="111" spans="11:36" ht="11.25">
      <c r="K111" s="80" t="s">
        <v>109</v>
      </c>
      <c r="L111" s="9"/>
      <c r="M111" s="2"/>
      <c r="N111" s="2"/>
      <c r="O111" s="2"/>
      <c r="P111" s="8"/>
      <c r="Q111" s="2"/>
      <c r="R111" s="13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87"/>
      <c r="AI111" s="19"/>
      <c r="AJ111" s="19"/>
    </row>
    <row r="112" spans="10:36" ht="11.25">
      <c r="J112" t="s">
        <v>134</v>
      </c>
      <c r="K112" s="80" t="s">
        <v>135</v>
      </c>
      <c r="L112" s="9"/>
      <c r="M112" s="2"/>
      <c r="N112" s="2"/>
      <c r="O112" s="2"/>
      <c r="P112" s="8"/>
      <c r="Q112" s="2"/>
      <c r="R112" s="75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B112" s="74">
        <v>0</v>
      </c>
      <c r="AC112" s="74">
        <v>0</v>
      </c>
      <c r="AD112" s="74">
        <v>0</v>
      </c>
      <c r="AE112" s="74">
        <v>0</v>
      </c>
      <c r="AF112" s="74"/>
      <c r="AG112" s="74">
        <v>0</v>
      </c>
      <c r="AH112" s="87"/>
      <c r="AI112" s="19"/>
      <c r="AJ112" s="19"/>
    </row>
    <row r="113" spans="10:36" ht="11.25">
      <c r="J113" t="s">
        <v>136</v>
      </c>
      <c r="K113" s="80" t="s">
        <v>137</v>
      </c>
      <c r="L113" s="9"/>
      <c r="M113" s="17"/>
      <c r="N113" s="17"/>
      <c r="O113" s="17"/>
      <c r="P113" s="8"/>
      <c r="Q113" s="17"/>
      <c r="R113" s="75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4">
        <v>0</v>
      </c>
      <c r="AD113" s="74">
        <v>0</v>
      </c>
      <c r="AE113" s="74">
        <v>0</v>
      </c>
      <c r="AF113" s="74"/>
      <c r="AG113" s="74">
        <v>0</v>
      </c>
      <c r="AH113" s="87"/>
      <c r="AI113" s="19"/>
      <c r="AJ113" s="19"/>
    </row>
    <row r="114" spans="10:36" ht="11.25">
      <c r="J114" t="s">
        <v>138</v>
      </c>
      <c r="K114" s="80" t="s">
        <v>139</v>
      </c>
      <c r="L114" s="9"/>
      <c r="M114" s="17"/>
      <c r="N114" s="17"/>
      <c r="O114" s="17"/>
      <c r="P114" s="8"/>
      <c r="Q114" s="17"/>
      <c r="R114" s="75">
        <v>43435.11111111111</v>
      </c>
      <c r="S114" s="74">
        <v>48155.11111111112</v>
      </c>
      <c r="T114" s="74">
        <v>50885.333333333336</v>
      </c>
      <c r="U114" s="74">
        <v>11269.77777777778</v>
      </c>
      <c r="V114" s="74">
        <v>50594.666666666664</v>
      </c>
      <c r="W114" s="74">
        <v>90439.11111111111</v>
      </c>
      <c r="X114" s="74">
        <v>109356.44444444444</v>
      </c>
      <c r="Y114" s="74">
        <v>74296.88888888889</v>
      </c>
      <c r="Z114" s="74">
        <v>72927.11111111111</v>
      </c>
      <c r="AA114" s="74">
        <v>6044.444444444444</v>
      </c>
      <c r="AB114" s="74">
        <v>22909.777777777777</v>
      </c>
      <c r="AC114" s="74">
        <v>57655.1111111111</v>
      </c>
      <c r="AD114" s="74">
        <v>69768</v>
      </c>
      <c r="AE114" s="74">
        <v>664301.7777777778</v>
      </c>
      <c r="AF114" s="74"/>
      <c r="AG114" s="74">
        <v>658191.1111111111</v>
      </c>
      <c r="AH114" s="87"/>
      <c r="AI114" s="19"/>
      <c r="AJ114" s="19"/>
    </row>
    <row r="115" spans="10:36" ht="11.25">
      <c r="J115" t="s">
        <v>140</v>
      </c>
      <c r="K115" s="80" t="s">
        <v>141</v>
      </c>
      <c r="L115" s="9"/>
      <c r="M115" s="17"/>
      <c r="N115" s="17"/>
      <c r="O115" s="17"/>
      <c r="P115" s="8"/>
      <c r="Q115" s="17"/>
      <c r="R115" s="75">
        <v>0</v>
      </c>
      <c r="S115" s="74">
        <v>0</v>
      </c>
      <c r="T115" s="74">
        <v>0</v>
      </c>
      <c r="U115" s="74">
        <v>0</v>
      </c>
      <c r="V115" s="74">
        <v>0</v>
      </c>
      <c r="W115" s="74">
        <v>0</v>
      </c>
      <c r="X115" s="74">
        <v>0</v>
      </c>
      <c r="Y115" s="74">
        <v>0</v>
      </c>
      <c r="Z115" s="74">
        <v>0</v>
      </c>
      <c r="AA115" s="74">
        <v>0</v>
      </c>
      <c r="AB115" s="74">
        <v>0</v>
      </c>
      <c r="AC115" s="74">
        <v>0</v>
      </c>
      <c r="AD115" s="74">
        <v>0</v>
      </c>
      <c r="AE115" s="74">
        <v>0</v>
      </c>
      <c r="AF115" s="74"/>
      <c r="AG115" s="74">
        <v>0</v>
      </c>
      <c r="AH115" s="87"/>
      <c r="AI115" s="19"/>
      <c r="AJ115" s="19"/>
    </row>
    <row r="116" spans="10:36" ht="11.25">
      <c r="J116" t="s">
        <v>142</v>
      </c>
      <c r="K116" s="80" t="s">
        <v>105</v>
      </c>
      <c r="L116" s="9"/>
      <c r="M116" s="17"/>
      <c r="N116" s="17"/>
      <c r="O116" s="17"/>
      <c r="P116" s="8"/>
      <c r="Q116" s="17"/>
      <c r="R116" s="75">
        <v>5880</v>
      </c>
      <c r="S116" s="74">
        <v>51240.444444444445</v>
      </c>
      <c r="T116" s="74">
        <v>642.2222222222223</v>
      </c>
      <c r="U116" s="74">
        <v>0</v>
      </c>
      <c r="V116" s="74">
        <v>35444.444444444445</v>
      </c>
      <c r="W116" s="74">
        <v>39052</v>
      </c>
      <c r="X116" s="74">
        <v>0</v>
      </c>
      <c r="Y116" s="74">
        <v>8661.777777777777</v>
      </c>
      <c r="Z116" s="74">
        <v>3155.555555555555</v>
      </c>
      <c r="AA116" s="74">
        <v>106051.11111111111</v>
      </c>
      <c r="AB116" s="74">
        <v>31593.33333333334</v>
      </c>
      <c r="AC116" s="74">
        <v>3600</v>
      </c>
      <c r="AD116" s="74">
        <v>42000</v>
      </c>
      <c r="AE116" s="74">
        <v>321440.8888888889</v>
      </c>
      <c r="AF116" s="74"/>
      <c r="AG116" s="74">
        <v>376338.2857142857</v>
      </c>
      <c r="AH116" s="87"/>
      <c r="AI116" s="19"/>
      <c r="AJ116" s="19"/>
    </row>
    <row r="117" spans="10:36" ht="11.25">
      <c r="J117" t="s">
        <v>143</v>
      </c>
      <c r="K117" s="80" t="s">
        <v>144</v>
      </c>
      <c r="L117" s="9"/>
      <c r="M117" s="17"/>
      <c r="N117" s="17"/>
      <c r="O117" s="17"/>
      <c r="P117" s="8"/>
      <c r="Q117" s="17"/>
      <c r="R117" s="75">
        <v>111114.22222222223</v>
      </c>
      <c r="S117" s="74">
        <v>22613.333333333332</v>
      </c>
      <c r="T117" s="74">
        <v>11004.888888888889</v>
      </c>
      <c r="U117" s="74">
        <v>47688.444444444445</v>
      </c>
      <c r="V117" s="74">
        <v>37313.777777777774</v>
      </c>
      <c r="W117" s="74">
        <v>15239.111111111111</v>
      </c>
      <c r="X117" s="74">
        <v>45260.88888888888</v>
      </c>
      <c r="Y117" s="74">
        <v>89769.77777777777</v>
      </c>
      <c r="Z117" s="74">
        <v>27885.777777777777</v>
      </c>
      <c r="AA117" s="74">
        <v>12571.555555555555</v>
      </c>
      <c r="AB117" s="74">
        <v>8577.777777777777</v>
      </c>
      <c r="AC117" s="74">
        <v>130326.66666666667</v>
      </c>
      <c r="AD117" s="74">
        <v>53236</v>
      </c>
      <c r="AE117" s="74">
        <v>501488</v>
      </c>
      <c r="AF117" s="74"/>
      <c r="AG117" s="74">
        <v>476446.7936507936</v>
      </c>
      <c r="AH117" s="87"/>
      <c r="AI117" s="19"/>
      <c r="AJ117" s="19"/>
    </row>
    <row r="118" spans="10:36" ht="11.25">
      <c r="J118" t="s">
        <v>145</v>
      </c>
      <c r="K118" s="80" t="s">
        <v>146</v>
      </c>
      <c r="L118" s="9"/>
      <c r="M118" s="17"/>
      <c r="N118" s="17"/>
      <c r="O118" s="17"/>
      <c r="P118" s="8"/>
      <c r="Q118" s="17"/>
      <c r="R118" s="75">
        <v>0</v>
      </c>
      <c r="S118" s="74">
        <v>0</v>
      </c>
      <c r="T118" s="74">
        <v>0</v>
      </c>
      <c r="U118" s="74">
        <v>0</v>
      </c>
      <c r="V118" s="74">
        <v>0</v>
      </c>
      <c r="W118" s="74">
        <v>0</v>
      </c>
      <c r="X118" s="74">
        <v>0</v>
      </c>
      <c r="Y118" s="74">
        <v>0</v>
      </c>
      <c r="Z118" s="74">
        <v>91263.55555555556</v>
      </c>
      <c r="AA118" s="74">
        <v>40514.222222222226</v>
      </c>
      <c r="AB118" s="74">
        <v>50088.88888888888</v>
      </c>
      <c r="AC118" s="74">
        <v>97260.88888888889</v>
      </c>
      <c r="AD118" s="74">
        <v>50018.22222222222</v>
      </c>
      <c r="AE118" s="74">
        <v>329145.7777777778</v>
      </c>
      <c r="AF118" s="74"/>
      <c r="AG118" s="74">
        <v>333010.98412698414</v>
      </c>
      <c r="AH118" s="87"/>
      <c r="AI118" s="19"/>
      <c r="AJ118" s="19"/>
    </row>
    <row r="119" spans="10:36" ht="11.25">
      <c r="J119" t="s">
        <v>147</v>
      </c>
      <c r="K119" s="80" t="s">
        <v>118</v>
      </c>
      <c r="L119" s="9"/>
      <c r="M119" s="11"/>
      <c r="N119" s="11"/>
      <c r="O119" s="11"/>
      <c r="P119" s="8"/>
      <c r="Q119" s="11"/>
      <c r="R119" s="75">
        <v>160429.33333333334</v>
      </c>
      <c r="S119" s="74">
        <v>122008.88888888889</v>
      </c>
      <c r="T119" s="74">
        <v>62532.444444444445</v>
      </c>
      <c r="U119" s="74">
        <v>58958.22222222222</v>
      </c>
      <c r="V119" s="74">
        <v>123352.88888888889</v>
      </c>
      <c r="W119" s="74">
        <v>144730.22222222222</v>
      </c>
      <c r="X119" s="74">
        <v>154617.77777777778</v>
      </c>
      <c r="Y119" s="74">
        <v>172728.44444444444</v>
      </c>
      <c r="Z119" s="74">
        <v>195232</v>
      </c>
      <c r="AA119" s="74">
        <v>165181.3333333333</v>
      </c>
      <c r="AB119" s="74">
        <v>113169.77777777777</v>
      </c>
      <c r="AC119" s="74">
        <v>288842.6666666667</v>
      </c>
      <c r="AD119" s="74">
        <v>215022.22222222222</v>
      </c>
      <c r="AE119" s="74">
        <v>1816376.888888889</v>
      </c>
      <c r="AF119" s="74"/>
      <c r="AG119" s="74">
        <v>1843987.6190476192</v>
      </c>
      <c r="AH119" s="87"/>
      <c r="AI119" s="19"/>
      <c r="AJ119" s="19"/>
    </row>
    <row r="120" spans="10:36" ht="11.25">
      <c r="J120" t="s">
        <v>148</v>
      </c>
      <c r="K120" s="80" t="s">
        <v>125</v>
      </c>
      <c r="L120" s="9"/>
      <c r="M120" s="11" t="s">
        <v>149</v>
      </c>
      <c r="N120" s="11"/>
      <c r="O120" s="11"/>
      <c r="P120" s="8"/>
      <c r="Q120" s="11"/>
      <c r="R120" s="75">
        <v>-89160</v>
      </c>
      <c r="S120" s="74">
        <v>-50468.444444444445</v>
      </c>
      <c r="T120" s="74">
        <v>-13027.037800687285</v>
      </c>
      <c r="U120" s="74">
        <v>-26147.454753722795</v>
      </c>
      <c r="V120" s="74">
        <v>-106437.50744558993</v>
      </c>
      <c r="W120" s="74">
        <v>-81728.21360824742</v>
      </c>
      <c r="X120" s="74">
        <v>-77491.86813333332</v>
      </c>
      <c r="Y120" s="74">
        <v>-68544.42465063001</v>
      </c>
      <c r="Z120" s="74">
        <v>-105816</v>
      </c>
      <c r="AA120" s="74">
        <v>-110120.88888888886</v>
      </c>
      <c r="AB120" s="74">
        <v>-87163.55555555555</v>
      </c>
      <c r="AC120" s="74">
        <v>-242791.55555555553</v>
      </c>
      <c r="AD120" s="74">
        <v>-186052.88888888888</v>
      </c>
      <c r="AE120" s="74">
        <v>-1155789.839725544</v>
      </c>
      <c r="AF120" s="74"/>
      <c r="AG120" s="74">
        <v>-1096555.065868565</v>
      </c>
      <c r="AH120" s="87"/>
      <c r="AI120" s="19"/>
      <c r="AJ120" s="19"/>
    </row>
    <row r="121" spans="10:36" ht="11.25">
      <c r="J121" t="s">
        <v>150</v>
      </c>
      <c r="K121" s="80" t="s">
        <v>123</v>
      </c>
      <c r="L121" s="9"/>
      <c r="M121" s="11" t="s">
        <v>151</v>
      </c>
      <c r="N121" s="11"/>
      <c r="O121" s="11"/>
      <c r="P121" s="8"/>
      <c r="Q121" s="11"/>
      <c r="R121" s="75">
        <v>-63040.88888888888</v>
      </c>
      <c r="S121" s="74">
        <v>-78975.55555555555</v>
      </c>
      <c r="T121" s="74">
        <v>-38533.333333333336</v>
      </c>
      <c r="U121" s="74">
        <v>-39611.555555555555</v>
      </c>
      <c r="V121" s="74">
        <v>-13520.888888888889</v>
      </c>
      <c r="W121" s="74">
        <v>-57889.77777777778</v>
      </c>
      <c r="X121" s="74">
        <v>-74325.33333333333</v>
      </c>
      <c r="Y121" s="74">
        <v>-41260.88888888889</v>
      </c>
      <c r="Z121" s="74">
        <v>-55060.444444444445</v>
      </c>
      <c r="AA121" s="74">
        <v>-15111.111111111111</v>
      </c>
      <c r="AB121" s="74">
        <v>0</v>
      </c>
      <c r="AC121" s="74">
        <v>-27007.55555555556</v>
      </c>
      <c r="AD121" s="74">
        <v>-17341.77777777778</v>
      </c>
      <c r="AE121" s="74">
        <v>-458638.22222222225</v>
      </c>
      <c r="AF121" s="74"/>
      <c r="AG121" s="74">
        <v>-622570.6666666666</v>
      </c>
      <c r="AH121" s="87"/>
      <c r="AI121" s="19"/>
      <c r="AJ121" s="19"/>
    </row>
    <row r="122" spans="10:36" ht="11.25">
      <c r="J122" t="s">
        <v>152</v>
      </c>
      <c r="K122" s="80" t="s">
        <v>153</v>
      </c>
      <c r="L122" s="9"/>
      <c r="M122" s="2"/>
      <c r="N122" s="2"/>
      <c r="O122" s="2"/>
      <c r="P122" s="8"/>
      <c r="Q122" s="2"/>
      <c r="R122" s="75">
        <v>0</v>
      </c>
      <c r="S122" s="74"/>
      <c r="T122" s="74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-53200</v>
      </c>
      <c r="Z122" s="74">
        <v>-34355.555555555555</v>
      </c>
      <c r="AA122" s="74">
        <v>-39949.333333333336</v>
      </c>
      <c r="AB122" s="74">
        <v>-26006.222222222223</v>
      </c>
      <c r="AC122" s="74">
        <v>-19043.555555555555</v>
      </c>
      <c r="AD122" s="74">
        <v>-11627.555555555555</v>
      </c>
      <c r="AE122" s="74">
        <v>-184182.22222222222</v>
      </c>
      <c r="AF122" s="74"/>
      <c r="AG122" s="74">
        <v>-116818.41269841268</v>
      </c>
      <c r="AH122" s="87"/>
      <c r="AI122" s="19"/>
      <c r="AJ122" s="19"/>
    </row>
    <row r="123" spans="10:36" ht="11.25">
      <c r="J123" t="s">
        <v>154</v>
      </c>
      <c r="K123" s="80" t="s">
        <v>155</v>
      </c>
      <c r="L123" s="9"/>
      <c r="M123" s="17"/>
      <c r="N123" s="17"/>
      <c r="O123" s="17"/>
      <c r="P123" s="8"/>
      <c r="Q123" s="17"/>
      <c r="R123" s="75">
        <v>0</v>
      </c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>
        <v>0</v>
      </c>
      <c r="AF123" s="74"/>
      <c r="AG123" s="74">
        <v>0</v>
      </c>
      <c r="AH123" s="87"/>
      <c r="AI123" s="19"/>
      <c r="AJ123" s="19"/>
    </row>
    <row r="124" spans="10:36" ht="11.25">
      <c r="J124" t="s">
        <v>156</v>
      </c>
      <c r="K124" s="80" t="s">
        <v>16</v>
      </c>
      <c r="L124" s="9"/>
      <c r="M124" s="2"/>
      <c r="N124" s="2"/>
      <c r="O124" s="2"/>
      <c r="P124" s="8"/>
      <c r="Q124" s="2"/>
      <c r="R124" s="75">
        <v>-9180.444444444443</v>
      </c>
      <c r="S124" s="74">
        <v>5161.333333333333</v>
      </c>
      <c r="T124" s="74">
        <v>-209.33333333333334</v>
      </c>
      <c r="U124" s="74">
        <v>-6798.666666666667</v>
      </c>
      <c r="V124" s="74">
        <v>16782.222222222223</v>
      </c>
      <c r="W124" s="74">
        <v>-20790.666666666668</v>
      </c>
      <c r="X124" s="74">
        <v>-4233.333333333333</v>
      </c>
      <c r="Y124" s="74">
        <v>-4502.666666666667</v>
      </c>
      <c r="Z124" s="74"/>
      <c r="AA124" s="74"/>
      <c r="AB124" s="74"/>
      <c r="AC124" s="74"/>
      <c r="AD124" s="74"/>
      <c r="AE124" s="74">
        <v>-14591.111111111111</v>
      </c>
      <c r="AF124" s="74"/>
      <c r="AG124" s="74">
        <v>-10088.444444444443</v>
      </c>
      <c r="AH124" s="87"/>
      <c r="AI124" s="19" t="s">
        <v>130</v>
      </c>
      <c r="AJ124" s="19"/>
    </row>
    <row r="125" spans="10:36" ht="11.25">
      <c r="J125" t="s">
        <v>157</v>
      </c>
      <c r="K125" s="80" t="s">
        <v>19</v>
      </c>
      <c r="L125" s="9"/>
      <c r="M125" s="2"/>
      <c r="N125" s="2"/>
      <c r="O125" s="2"/>
      <c r="P125" s="8"/>
      <c r="Q125" s="2"/>
      <c r="R125" s="75">
        <v>5505.828178694162</v>
      </c>
      <c r="S125" s="74">
        <v>3232.0504009163833</v>
      </c>
      <c r="T125" s="74">
        <v>13994.790378006874</v>
      </c>
      <c r="U125" s="74">
        <v>395.3356242840786</v>
      </c>
      <c r="V125" s="74">
        <v>20572.050400916378</v>
      </c>
      <c r="W125" s="74">
        <v>4893.614570446733</v>
      </c>
      <c r="X125" s="74">
        <v>3460.8575482245137</v>
      </c>
      <c r="Y125" s="74">
        <v>8681.321786483395</v>
      </c>
      <c r="Z125" s="74">
        <v>8681.321786483395</v>
      </c>
      <c r="AA125" s="74">
        <v>8681.321786483395</v>
      </c>
      <c r="AB125" s="74">
        <v>8681.321786483395</v>
      </c>
      <c r="AC125" s="74">
        <v>8681.321786483395</v>
      </c>
      <c r="AD125" s="74">
        <v>8681.321786483395</v>
      </c>
      <c r="AE125" s="74">
        <v>8681.321786483395</v>
      </c>
      <c r="AF125" s="74"/>
      <c r="AG125" s="74">
        <v>3460.8575482245137</v>
      </c>
      <c r="AH125" s="87"/>
      <c r="AI125" s="19"/>
      <c r="AJ125" s="19"/>
    </row>
    <row r="126" spans="11:34" ht="6.75" customHeight="1" thickBot="1">
      <c r="K126" s="81"/>
      <c r="L126" s="82"/>
      <c r="M126" s="83"/>
      <c r="N126" s="83"/>
      <c r="O126" s="83"/>
      <c r="P126" s="82"/>
      <c r="Q126" s="83"/>
      <c r="R126" s="84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9"/>
    </row>
    <row r="127" ht="12.75">
      <c r="X127" s="20"/>
    </row>
    <row r="128" ht="12.75">
      <c r="X128" s="20"/>
    </row>
    <row r="129" ht="12.75">
      <c r="X129" s="20"/>
    </row>
    <row r="130" ht="12.75">
      <c r="X130" s="20"/>
    </row>
    <row r="131" ht="12.75">
      <c r="X131" s="20"/>
    </row>
    <row r="132" ht="12.75">
      <c r="X132" s="20"/>
    </row>
    <row r="133" ht="12.75">
      <c r="X133" s="20"/>
    </row>
    <row r="134" ht="12.75">
      <c r="X134" s="20"/>
    </row>
    <row r="135" ht="12.75">
      <c r="X135" s="20"/>
    </row>
    <row r="136" ht="12.75">
      <c r="X136" s="20"/>
    </row>
    <row r="137" ht="12.75">
      <c r="X137" s="20"/>
    </row>
    <row r="138" ht="12.75">
      <c r="X138" s="20"/>
    </row>
    <row r="139" ht="12.75">
      <c r="X139" s="20"/>
    </row>
    <row r="140" ht="12.75">
      <c r="X140" s="20"/>
    </row>
    <row r="141" ht="12.75">
      <c r="X141" s="20"/>
    </row>
    <row r="142" ht="12.75">
      <c r="X142" s="20"/>
    </row>
    <row r="143" ht="12.75">
      <c r="X143" s="20"/>
    </row>
    <row r="144" ht="12.75">
      <c r="X144" s="20"/>
    </row>
    <row r="145" ht="12.75">
      <c r="X145" s="20"/>
    </row>
    <row r="146" ht="12.75">
      <c r="X146" s="20"/>
    </row>
    <row r="147" ht="12.75">
      <c r="X147" s="20"/>
    </row>
    <row r="148" ht="12.75">
      <c r="X148" s="20"/>
    </row>
    <row r="149" ht="12.75">
      <c r="X149" s="20"/>
    </row>
    <row r="150" ht="12.75">
      <c r="X150" s="20"/>
    </row>
    <row r="151" ht="12.75">
      <c r="X151" s="20"/>
    </row>
    <row r="152" ht="12.75">
      <c r="X152" s="20"/>
    </row>
    <row r="153" ht="12.75">
      <c r="X153" s="20"/>
    </row>
    <row r="154" ht="12.75">
      <c r="X154" s="20"/>
    </row>
    <row r="155" ht="12.75">
      <c r="X155" s="20"/>
    </row>
    <row r="156" ht="12.75">
      <c r="X156" s="20"/>
    </row>
    <row r="157" ht="12.75">
      <c r="X157" s="20"/>
    </row>
    <row r="158" ht="12.75">
      <c r="X158" s="20"/>
    </row>
    <row r="159" ht="12.75">
      <c r="X159" s="20"/>
    </row>
    <row r="160" ht="12.75">
      <c r="X160" s="20"/>
    </row>
    <row r="161" ht="12.75">
      <c r="X161" s="20"/>
    </row>
    <row r="162" ht="12.75">
      <c r="X162" s="20"/>
    </row>
    <row r="163" ht="12.75">
      <c r="X163" s="20"/>
    </row>
    <row r="164" ht="12.75">
      <c r="X164" s="20"/>
    </row>
    <row r="165" ht="12.75">
      <c r="X165" s="20"/>
    </row>
    <row r="166" ht="12.75">
      <c r="X166" s="20"/>
    </row>
    <row r="167" ht="12.75">
      <c r="X167" s="20"/>
    </row>
    <row r="168" ht="12.75">
      <c r="X168" s="20"/>
    </row>
    <row r="169" ht="12.75">
      <c r="X169" s="20"/>
    </row>
    <row r="170" ht="12.75">
      <c r="X170" s="20"/>
    </row>
    <row r="171" ht="12.75">
      <c r="X171" s="20"/>
    </row>
    <row r="172" ht="12.75">
      <c r="X172" s="20"/>
    </row>
    <row r="173" ht="12.75">
      <c r="X173" s="20"/>
    </row>
    <row r="174" ht="12.75">
      <c r="X174" s="20"/>
    </row>
    <row r="175" ht="12.75">
      <c r="X175" s="20"/>
    </row>
    <row r="176" ht="12.75">
      <c r="X176" s="20"/>
    </row>
    <row r="177" ht="12.75">
      <c r="X177" s="20"/>
    </row>
    <row r="178" ht="12.75">
      <c r="X178" s="20"/>
    </row>
    <row r="179" ht="12.75">
      <c r="X179" s="20"/>
    </row>
    <row r="180" ht="12.75">
      <c r="X180" s="20"/>
    </row>
    <row r="181" ht="12.75">
      <c r="X181" s="20"/>
    </row>
    <row r="182" ht="12.75">
      <c r="X182" s="20"/>
    </row>
    <row r="183" ht="12.75">
      <c r="X183" s="20"/>
    </row>
    <row r="184" ht="12.75">
      <c r="X184" s="20"/>
    </row>
    <row r="185" ht="12.75">
      <c r="X185" s="20"/>
    </row>
    <row r="186" ht="12.75">
      <c r="X186" s="20"/>
    </row>
    <row r="187" ht="12.75">
      <c r="X187" s="20"/>
    </row>
    <row r="188" ht="12.75">
      <c r="X188" s="20"/>
    </row>
    <row r="189" ht="12.75">
      <c r="X189" s="20"/>
    </row>
    <row r="190" ht="12.75">
      <c r="X190" s="20"/>
    </row>
    <row r="191" ht="12.75">
      <c r="X191" s="20"/>
    </row>
    <row r="192" ht="12.75">
      <c r="X192" s="20"/>
    </row>
    <row r="193" ht="12.75">
      <c r="X193" s="20"/>
    </row>
    <row r="194" ht="12.75">
      <c r="X194" s="20"/>
    </row>
    <row r="195" ht="12.75">
      <c r="X195" s="20"/>
    </row>
    <row r="196" ht="12.75">
      <c r="X196" s="20"/>
    </row>
    <row r="197" ht="12.75">
      <c r="X197" s="20"/>
    </row>
    <row r="198" ht="12.75">
      <c r="X198" s="20"/>
    </row>
    <row r="199" ht="12.75">
      <c r="X199" s="20"/>
    </row>
    <row r="200" ht="12.75">
      <c r="X200" s="20"/>
    </row>
    <row r="201" ht="12.75">
      <c r="X201" s="20"/>
    </row>
    <row r="202" ht="12.75">
      <c r="X202" s="20"/>
    </row>
    <row r="203" ht="12.75">
      <c r="X203" s="20"/>
    </row>
    <row r="204" ht="12.75">
      <c r="X204" s="20"/>
    </row>
    <row r="205" ht="12.75">
      <c r="X205" s="20"/>
    </row>
    <row r="206" ht="12.75">
      <c r="X206" s="20"/>
    </row>
    <row r="207" ht="12.75">
      <c r="X207" s="20"/>
    </row>
    <row r="208" ht="12.75">
      <c r="X208" s="20"/>
    </row>
    <row r="209" ht="12.75">
      <c r="X209" s="20"/>
    </row>
    <row r="210" ht="12.75">
      <c r="X210" s="20"/>
    </row>
    <row r="211" ht="12.75">
      <c r="X211" s="20"/>
    </row>
    <row r="212" ht="12.75">
      <c r="X212" s="20"/>
    </row>
    <row r="213" ht="12.75">
      <c r="X213" s="20"/>
    </row>
    <row r="214" ht="12.75">
      <c r="X214" s="20"/>
    </row>
    <row r="215" ht="12.75">
      <c r="X215" s="20"/>
    </row>
    <row r="216" ht="12.75">
      <c r="X216" s="20"/>
    </row>
    <row r="217" ht="12.75">
      <c r="X217" s="20"/>
    </row>
    <row r="218" ht="12.75">
      <c r="X218" s="20"/>
    </row>
    <row r="219" ht="12.75">
      <c r="X219" s="20"/>
    </row>
    <row r="220" ht="12.75">
      <c r="X220" s="20"/>
    </row>
    <row r="221" ht="12.75">
      <c r="X221" s="20"/>
    </row>
    <row r="222" ht="12.75">
      <c r="X222" s="20"/>
    </row>
    <row r="223" ht="12.75">
      <c r="X223" s="20"/>
    </row>
    <row r="224" ht="12.75">
      <c r="X224" s="20"/>
    </row>
    <row r="225" ht="12.75">
      <c r="X225" s="20"/>
    </row>
    <row r="226" ht="12.75">
      <c r="X226" s="20"/>
    </row>
    <row r="227" ht="12.75">
      <c r="X227" s="20"/>
    </row>
    <row r="228" ht="12.75">
      <c r="X228" s="20"/>
    </row>
    <row r="229" ht="12.75">
      <c r="X229" s="20"/>
    </row>
    <row r="230" ht="12.75">
      <c r="X230" s="20"/>
    </row>
    <row r="231" ht="12.75">
      <c r="X231" s="20"/>
    </row>
    <row r="232" ht="12.75">
      <c r="X232" s="20"/>
    </row>
    <row r="233" ht="12.75">
      <c r="X233" s="20"/>
    </row>
    <row r="234" ht="12.75">
      <c r="X234" s="20"/>
    </row>
    <row r="235" ht="12.75">
      <c r="X235" s="20"/>
    </row>
    <row r="236" ht="12.75">
      <c r="X236" s="20"/>
    </row>
    <row r="237" ht="12.75">
      <c r="X237" s="20"/>
    </row>
    <row r="238" ht="12.75">
      <c r="X238" s="20"/>
    </row>
    <row r="239" ht="12.75">
      <c r="X239" s="20"/>
    </row>
    <row r="240" ht="12.75">
      <c r="X240" s="20"/>
    </row>
    <row r="241" ht="12.75">
      <c r="X241" s="20"/>
    </row>
    <row r="242" ht="12.75">
      <c r="X242" s="20"/>
    </row>
    <row r="243" ht="12.75">
      <c r="X243" s="20"/>
    </row>
    <row r="244" ht="12.75">
      <c r="X244" s="20"/>
    </row>
    <row r="245" ht="12.75">
      <c r="X245" s="20"/>
    </row>
    <row r="246" ht="12.75">
      <c r="X246" s="20"/>
    </row>
    <row r="247" ht="12.75">
      <c r="X247" s="20"/>
    </row>
    <row r="248" ht="12.75">
      <c r="X248" s="20"/>
    </row>
    <row r="249" ht="12.75">
      <c r="X249" s="20"/>
    </row>
    <row r="250" ht="12.75">
      <c r="X250" s="20"/>
    </row>
    <row r="251" ht="12.75">
      <c r="X251" s="20"/>
    </row>
    <row r="252" ht="12.75">
      <c r="X252" s="20"/>
    </row>
    <row r="253" ht="12.75">
      <c r="X253" s="20"/>
    </row>
    <row r="254" ht="12.75">
      <c r="X254" s="20"/>
    </row>
    <row r="255" ht="12.75">
      <c r="X255" s="20"/>
    </row>
    <row r="256" ht="12.75">
      <c r="X256" s="20"/>
    </row>
    <row r="257" ht="12.75">
      <c r="X257" s="20"/>
    </row>
    <row r="258" ht="12.75">
      <c r="X258" s="20"/>
    </row>
    <row r="259" ht="12.75">
      <c r="X259" s="20"/>
    </row>
    <row r="260" ht="12.75">
      <c r="X260" s="20"/>
    </row>
    <row r="261" ht="12.75">
      <c r="X261" s="20"/>
    </row>
    <row r="262" ht="12.75">
      <c r="X262" s="20"/>
    </row>
    <row r="263" ht="12.75">
      <c r="X263" s="20"/>
    </row>
    <row r="264" ht="12.75">
      <c r="X264" s="20"/>
    </row>
    <row r="265" ht="12.75">
      <c r="X265" s="20"/>
    </row>
    <row r="266" ht="12.75">
      <c r="X266" s="20"/>
    </row>
    <row r="267" ht="12.75">
      <c r="X267" s="20"/>
    </row>
    <row r="268" ht="12.75">
      <c r="X268" s="20"/>
    </row>
    <row r="269" ht="12.75">
      <c r="X269" s="20"/>
    </row>
    <row r="270" ht="12.75">
      <c r="X270" s="20"/>
    </row>
    <row r="271" ht="12.75">
      <c r="X271" s="20"/>
    </row>
    <row r="272" ht="12.75">
      <c r="X272" s="20"/>
    </row>
    <row r="273" ht="12.75">
      <c r="X273" s="20"/>
    </row>
    <row r="274" ht="12.75">
      <c r="X274" s="20"/>
    </row>
    <row r="275" ht="12.75">
      <c r="X275" s="20"/>
    </row>
    <row r="276" ht="12.75">
      <c r="X276" s="20"/>
    </row>
    <row r="277" ht="12.75">
      <c r="X277" s="20"/>
    </row>
    <row r="278" ht="12.75">
      <c r="X278" s="20"/>
    </row>
    <row r="279" ht="12.75">
      <c r="X279" s="20"/>
    </row>
    <row r="280" ht="12.75">
      <c r="X280" s="20"/>
    </row>
    <row r="281" ht="12.75">
      <c r="X281" s="20"/>
    </row>
    <row r="282" ht="12.75">
      <c r="X282" s="20"/>
    </row>
    <row r="283" ht="12.75">
      <c r="X283" s="20"/>
    </row>
    <row r="284" ht="12.75">
      <c r="X284" s="20"/>
    </row>
    <row r="285" ht="12.75">
      <c r="X285" s="20"/>
    </row>
    <row r="286" ht="12.75">
      <c r="X286" s="20"/>
    </row>
    <row r="287" ht="12.75">
      <c r="X287" s="20"/>
    </row>
    <row r="288" ht="12.75">
      <c r="X288" s="20"/>
    </row>
    <row r="289" ht="12.75">
      <c r="X289" s="20"/>
    </row>
    <row r="290" ht="12.75">
      <c r="X290" s="20"/>
    </row>
    <row r="291" ht="12.75">
      <c r="X291" s="20"/>
    </row>
    <row r="292" ht="12.75">
      <c r="X292" s="20"/>
    </row>
    <row r="293" ht="12.75">
      <c r="X293" s="20"/>
    </row>
    <row r="294" ht="12.75">
      <c r="X294" s="20"/>
    </row>
    <row r="295" ht="12.75">
      <c r="X295" s="20"/>
    </row>
    <row r="296" ht="12.75">
      <c r="X296" s="20"/>
    </row>
    <row r="297" ht="12.75">
      <c r="X297" s="20"/>
    </row>
    <row r="298" ht="12.75">
      <c r="X298" s="20"/>
    </row>
    <row r="299" ht="12.75">
      <c r="X299" s="20"/>
    </row>
    <row r="300" ht="12.75">
      <c r="X300" s="20"/>
    </row>
    <row r="301" ht="12.75">
      <c r="X301" s="20"/>
    </row>
    <row r="302" ht="12.75">
      <c r="X302" s="20"/>
    </row>
    <row r="303" ht="12.75">
      <c r="X303" s="20"/>
    </row>
    <row r="304" ht="12.75">
      <c r="X304" s="20"/>
    </row>
    <row r="305" ht="12.75">
      <c r="X305" s="20"/>
    </row>
    <row r="306" ht="12.75">
      <c r="X306" s="20"/>
    </row>
    <row r="307" ht="12.75">
      <c r="X307" s="20"/>
    </row>
    <row r="308" ht="12.75">
      <c r="X308" s="20"/>
    </row>
    <row r="309" ht="12.75">
      <c r="X309" s="20"/>
    </row>
    <row r="310" ht="12.75">
      <c r="X310" s="20"/>
    </row>
    <row r="311" ht="12.75">
      <c r="X311" s="20"/>
    </row>
    <row r="312" ht="12.75">
      <c r="X312" s="20"/>
    </row>
    <row r="313" ht="12.75">
      <c r="X313" s="20"/>
    </row>
    <row r="314" ht="12.75">
      <c r="X314" s="20"/>
    </row>
    <row r="315" ht="12.75">
      <c r="X315" s="20"/>
    </row>
    <row r="316" ht="12.75">
      <c r="X316" s="20"/>
    </row>
    <row r="317" ht="12.75">
      <c r="X317" s="20"/>
    </row>
    <row r="318" ht="12.75">
      <c r="X318" s="20"/>
    </row>
    <row r="319" ht="12.75">
      <c r="X319" s="20"/>
    </row>
    <row r="320" ht="12.75">
      <c r="X320" s="20"/>
    </row>
    <row r="321" ht="12.75">
      <c r="X321" s="20"/>
    </row>
    <row r="322" ht="12.75">
      <c r="X322" s="20"/>
    </row>
    <row r="323" ht="12.75">
      <c r="X323" s="20"/>
    </row>
    <row r="324" ht="12.75">
      <c r="X324" s="20"/>
    </row>
    <row r="325" ht="12.75">
      <c r="X325" s="20"/>
    </row>
    <row r="326" ht="12.75">
      <c r="X326" s="20"/>
    </row>
    <row r="327" ht="12.75">
      <c r="X327" s="20"/>
    </row>
    <row r="328" ht="12.75">
      <c r="X328" s="20"/>
    </row>
    <row r="329" ht="12.75">
      <c r="X329" s="20"/>
    </row>
    <row r="330" ht="12.75">
      <c r="X330" s="20"/>
    </row>
    <row r="331" ht="12.75">
      <c r="X331" s="20"/>
    </row>
    <row r="332" ht="12.75">
      <c r="X332" s="20"/>
    </row>
    <row r="333" ht="12.75">
      <c r="X333" s="20"/>
    </row>
    <row r="334" ht="12.75">
      <c r="X334" s="20"/>
    </row>
    <row r="335" ht="12.75">
      <c r="X335" s="20"/>
    </row>
    <row r="336" ht="12.75">
      <c r="X336" s="20"/>
    </row>
    <row r="337" ht="12.75">
      <c r="X337" s="20"/>
    </row>
    <row r="338" ht="12.75">
      <c r="X338" s="20"/>
    </row>
    <row r="339" ht="12.75">
      <c r="X339" s="20"/>
    </row>
    <row r="340" ht="12.75">
      <c r="X340" s="20"/>
    </row>
    <row r="341" ht="12.75">
      <c r="X341" s="20"/>
    </row>
    <row r="342" ht="12.75">
      <c r="X342" s="20"/>
    </row>
    <row r="343" ht="12.75">
      <c r="X343" s="20"/>
    </row>
    <row r="344" ht="12.75">
      <c r="X344" s="20"/>
    </row>
    <row r="345" ht="12.75">
      <c r="X345" s="20"/>
    </row>
    <row r="346" ht="12.75">
      <c r="X346" s="20"/>
    </row>
    <row r="347" ht="12.75">
      <c r="X347" s="20"/>
    </row>
    <row r="348" ht="12.75">
      <c r="X348" s="20"/>
    </row>
    <row r="349" ht="12.75">
      <c r="X349" s="20"/>
    </row>
    <row r="350" ht="12.75">
      <c r="X350" s="20"/>
    </row>
    <row r="351" ht="12.75">
      <c r="X351" s="20"/>
    </row>
    <row r="352" ht="12.75">
      <c r="X352" s="20"/>
    </row>
    <row r="353" ht="12.75">
      <c r="X353" s="20"/>
    </row>
    <row r="354" ht="12.75">
      <c r="X354" s="20"/>
    </row>
    <row r="355" ht="12.75">
      <c r="X355" s="20"/>
    </row>
    <row r="356" ht="12.75">
      <c r="X356" s="20"/>
    </row>
    <row r="357" ht="12.75">
      <c r="X357" s="20"/>
    </row>
    <row r="358" ht="12.75">
      <c r="X358" s="20"/>
    </row>
    <row r="359" ht="12.75">
      <c r="X359" s="20"/>
    </row>
    <row r="360" ht="12.75">
      <c r="X360" s="20"/>
    </row>
    <row r="361" ht="12.75">
      <c r="X361" s="20"/>
    </row>
    <row r="362" ht="12.75">
      <c r="X362" s="20"/>
    </row>
    <row r="363" ht="12.75">
      <c r="X363" s="20"/>
    </row>
    <row r="364" ht="12.75">
      <c r="X364" s="20"/>
    </row>
    <row r="365" ht="12.75">
      <c r="X365" s="20"/>
    </row>
    <row r="366" ht="12.75">
      <c r="X366" s="20"/>
    </row>
    <row r="367" ht="12.75">
      <c r="X367" s="20"/>
    </row>
    <row r="368" ht="12.75">
      <c r="X368" s="20"/>
    </row>
    <row r="369" ht="12.75">
      <c r="X369" s="20"/>
    </row>
    <row r="370" ht="12.75">
      <c r="X370" s="20"/>
    </row>
    <row r="371" ht="12.75">
      <c r="X371" s="20"/>
    </row>
    <row r="372" ht="12.75">
      <c r="X372" s="20"/>
    </row>
    <row r="373" ht="12.75">
      <c r="X373" s="20"/>
    </row>
    <row r="374" ht="12.75">
      <c r="X374" s="20"/>
    </row>
    <row r="375" ht="12.75">
      <c r="X375" s="20"/>
    </row>
    <row r="376" ht="12.75">
      <c r="X376" s="20"/>
    </row>
    <row r="377" ht="12.75">
      <c r="X377" s="20"/>
    </row>
    <row r="378" ht="12.75">
      <c r="X378" s="20"/>
    </row>
    <row r="379" ht="12.75">
      <c r="X379" s="20"/>
    </row>
    <row r="380" ht="12.75">
      <c r="X380" s="20"/>
    </row>
    <row r="381" ht="12.75">
      <c r="X381" s="20"/>
    </row>
    <row r="382" ht="12.75">
      <c r="X382" s="20"/>
    </row>
    <row r="383" ht="12.75">
      <c r="X383" s="20"/>
    </row>
    <row r="384" ht="12.75">
      <c r="X384" s="20"/>
    </row>
    <row r="385" ht="12.75">
      <c r="X385" s="20"/>
    </row>
    <row r="386" ht="12.75">
      <c r="X386" s="20"/>
    </row>
    <row r="387" ht="12.75">
      <c r="X387" s="20"/>
    </row>
    <row r="388" ht="12.75">
      <c r="X388" s="20"/>
    </row>
    <row r="389" ht="12.75">
      <c r="X389" s="20"/>
    </row>
    <row r="390" ht="12.75">
      <c r="X390" s="20"/>
    </row>
    <row r="391" ht="12.75">
      <c r="X391" s="20"/>
    </row>
    <row r="392" ht="12.75">
      <c r="X392" s="20"/>
    </row>
    <row r="393" ht="12.75">
      <c r="X393" s="20"/>
    </row>
    <row r="394" ht="12.75">
      <c r="X394" s="20"/>
    </row>
    <row r="395" ht="12.75">
      <c r="X395" s="20"/>
    </row>
    <row r="396" ht="12.75">
      <c r="X396" s="20"/>
    </row>
    <row r="397" ht="12.75">
      <c r="X397" s="20"/>
    </row>
    <row r="398" ht="12.75">
      <c r="X398" s="20"/>
    </row>
    <row r="399" ht="12.75">
      <c r="X399" s="20"/>
    </row>
    <row r="400" ht="12.75">
      <c r="X400" s="20"/>
    </row>
    <row r="401" ht="12.75">
      <c r="X401" s="20"/>
    </row>
    <row r="402" ht="12.75">
      <c r="X402" s="20"/>
    </row>
    <row r="403" ht="12.75">
      <c r="X403" s="20"/>
    </row>
    <row r="404" ht="12.75">
      <c r="X404" s="20"/>
    </row>
    <row r="405" ht="12.75">
      <c r="X405" s="20"/>
    </row>
    <row r="406" ht="12.75">
      <c r="X406" s="20"/>
    </row>
    <row r="407" ht="12.75">
      <c r="X407" s="20"/>
    </row>
    <row r="408" ht="12.75">
      <c r="X408" s="20"/>
    </row>
    <row r="409" ht="12.75">
      <c r="X409" s="20"/>
    </row>
    <row r="410" ht="12.75">
      <c r="X410" s="20"/>
    </row>
    <row r="411" ht="12.75">
      <c r="X411" s="20"/>
    </row>
    <row r="412" ht="12.75">
      <c r="X412" s="20"/>
    </row>
    <row r="413" ht="12.75">
      <c r="X413" s="20"/>
    </row>
    <row r="414" ht="12.75">
      <c r="X414" s="20"/>
    </row>
    <row r="415" ht="12.75">
      <c r="X415" s="20"/>
    </row>
    <row r="416" ht="12.75">
      <c r="X416" s="20"/>
    </row>
    <row r="417" ht="12.75">
      <c r="X417" s="20"/>
    </row>
    <row r="418" ht="12.75">
      <c r="X418" s="20"/>
    </row>
    <row r="419" ht="12.75">
      <c r="X419" s="20"/>
    </row>
    <row r="420" ht="12.75">
      <c r="X420" s="20"/>
    </row>
    <row r="421" ht="12.75">
      <c r="X421" s="20"/>
    </row>
    <row r="422" ht="12.75">
      <c r="X422" s="20"/>
    </row>
    <row r="423" ht="12.75">
      <c r="X423" s="20"/>
    </row>
    <row r="424" ht="12.75">
      <c r="X424" s="20"/>
    </row>
    <row r="425" ht="12.75">
      <c r="X425" s="20"/>
    </row>
    <row r="426" ht="12.75">
      <c r="X426" s="20"/>
    </row>
    <row r="427" ht="12.75">
      <c r="X427" s="20"/>
    </row>
    <row r="428" ht="12.75">
      <c r="X428" s="20"/>
    </row>
    <row r="429" ht="12.75">
      <c r="X429" s="20"/>
    </row>
    <row r="430" ht="12.75">
      <c r="X430" s="20"/>
    </row>
    <row r="431" ht="12.75">
      <c r="X431" s="20"/>
    </row>
    <row r="432" ht="12.75">
      <c r="X432" s="20"/>
    </row>
    <row r="433" ht="12.75">
      <c r="X433" s="20"/>
    </row>
    <row r="434" ht="12.75">
      <c r="X434" s="20"/>
    </row>
    <row r="435" ht="12.75">
      <c r="X435" s="20"/>
    </row>
    <row r="436" ht="12.75">
      <c r="X436" s="20"/>
    </row>
    <row r="437" ht="12.75">
      <c r="X437" s="20"/>
    </row>
    <row r="438" ht="12.75">
      <c r="X438" s="20"/>
    </row>
    <row r="439" ht="12.75">
      <c r="X439" s="20"/>
    </row>
    <row r="440" ht="12.75">
      <c r="X440" s="20"/>
    </row>
    <row r="441" ht="12.75">
      <c r="X441" s="20"/>
    </row>
    <row r="442" ht="12.75">
      <c r="X442" s="20"/>
    </row>
    <row r="443" ht="12.75">
      <c r="X443" s="20"/>
    </row>
    <row r="444" ht="12.75">
      <c r="X444" s="20"/>
    </row>
    <row r="445" ht="12.75">
      <c r="X445" s="20"/>
    </row>
    <row r="446" ht="12.75">
      <c r="X446" s="20"/>
    </row>
    <row r="447" ht="12.75">
      <c r="X447" s="20"/>
    </row>
    <row r="448" ht="12.75">
      <c r="X448" s="20"/>
    </row>
    <row r="449" ht="12.75">
      <c r="X449" s="20"/>
    </row>
    <row r="450" ht="12.75">
      <c r="X450" s="20"/>
    </row>
    <row r="451" ht="12.75">
      <c r="X451" s="20"/>
    </row>
    <row r="452" ht="12.75">
      <c r="X452" s="20"/>
    </row>
    <row r="453" ht="12.75">
      <c r="X453" s="20"/>
    </row>
    <row r="454" ht="12.75">
      <c r="X454" s="20"/>
    </row>
    <row r="455" ht="12.75">
      <c r="X455" s="20"/>
    </row>
    <row r="456" ht="12.75">
      <c r="X456" s="20"/>
    </row>
    <row r="457" ht="12.75">
      <c r="X457" s="20"/>
    </row>
    <row r="458" ht="12.75">
      <c r="X458" s="20"/>
    </row>
    <row r="459" ht="12.75">
      <c r="X459" s="20"/>
    </row>
    <row r="460" ht="12.75">
      <c r="X460" s="20"/>
    </row>
    <row r="461" ht="12.75">
      <c r="X461" s="20"/>
    </row>
    <row r="462" ht="12.75">
      <c r="X462" s="20"/>
    </row>
    <row r="463" ht="12.75">
      <c r="X463" s="20"/>
    </row>
    <row r="464" ht="12.75">
      <c r="X464" s="20"/>
    </row>
    <row r="465" ht="12.75">
      <c r="X465" s="20"/>
    </row>
    <row r="466" ht="12.75">
      <c r="X466" s="20"/>
    </row>
    <row r="467" ht="12.75">
      <c r="X467" s="20"/>
    </row>
    <row r="468" ht="12.75">
      <c r="X468" s="20"/>
    </row>
    <row r="469" ht="12.75">
      <c r="X469" s="20"/>
    </row>
    <row r="470" ht="12.75">
      <c r="X470" s="20"/>
    </row>
    <row r="471" ht="12.75">
      <c r="X471" s="20"/>
    </row>
    <row r="472" ht="12.75">
      <c r="X472" s="20"/>
    </row>
    <row r="473" ht="12.75">
      <c r="X473" s="20"/>
    </row>
    <row r="474" ht="12.75">
      <c r="X474" s="20"/>
    </row>
    <row r="475" ht="12.75">
      <c r="X475" s="20"/>
    </row>
    <row r="476" ht="12.75">
      <c r="X476" s="20"/>
    </row>
    <row r="477" ht="12.75">
      <c r="X477" s="20"/>
    </row>
    <row r="478" ht="12.75">
      <c r="X478" s="20"/>
    </row>
    <row r="479" ht="12.75">
      <c r="X479" s="20"/>
    </row>
    <row r="480" ht="12.75">
      <c r="X480" s="20"/>
    </row>
    <row r="481" ht="12.75">
      <c r="X481" s="20"/>
    </row>
    <row r="482" ht="12.75">
      <c r="X482" s="20"/>
    </row>
    <row r="483" ht="12.75">
      <c r="X483" s="20"/>
    </row>
    <row r="484" ht="12.75">
      <c r="X484" s="20"/>
    </row>
    <row r="485" ht="12.75">
      <c r="X485" s="20"/>
    </row>
    <row r="486" ht="12.75">
      <c r="X486" s="20"/>
    </row>
    <row r="487" ht="12.75">
      <c r="X487" s="20"/>
    </row>
    <row r="488" ht="12.75">
      <c r="X488" s="20"/>
    </row>
    <row r="489" ht="12.75">
      <c r="X489" s="20"/>
    </row>
    <row r="490" ht="12.75">
      <c r="X490" s="20"/>
    </row>
    <row r="491" ht="12.75">
      <c r="X491" s="20"/>
    </row>
    <row r="492" ht="12.75">
      <c r="X492" s="20"/>
    </row>
    <row r="493" ht="12.75">
      <c r="X493" s="20"/>
    </row>
    <row r="494" ht="12.75">
      <c r="X494" s="20"/>
    </row>
    <row r="495" ht="12.75">
      <c r="X495" s="20"/>
    </row>
    <row r="496" ht="12.75">
      <c r="X496" s="20"/>
    </row>
    <row r="497" ht="12.75">
      <c r="X497" s="20"/>
    </row>
    <row r="498" ht="12.75">
      <c r="X498" s="20"/>
    </row>
    <row r="499" ht="12.75">
      <c r="X499" s="20"/>
    </row>
    <row r="500" ht="12.75">
      <c r="X500" s="20"/>
    </row>
    <row r="501" ht="12.75">
      <c r="X501" s="20"/>
    </row>
    <row r="502" ht="12.75">
      <c r="X502" s="20"/>
    </row>
    <row r="503" ht="12.75">
      <c r="X503" s="20"/>
    </row>
    <row r="504" ht="12.75">
      <c r="X504" s="20"/>
    </row>
    <row r="505" ht="12.75">
      <c r="X505" s="20"/>
    </row>
    <row r="506" ht="12.75">
      <c r="X506" s="20"/>
    </row>
    <row r="507" ht="12.75">
      <c r="X507" s="20"/>
    </row>
    <row r="508" ht="12.75">
      <c r="X508" s="20"/>
    </row>
    <row r="509" ht="12.75">
      <c r="X509" s="20"/>
    </row>
    <row r="510" ht="12.75">
      <c r="X510" s="20"/>
    </row>
    <row r="511" ht="12.75">
      <c r="X511" s="20"/>
    </row>
    <row r="512" ht="12.75">
      <c r="X512" s="20"/>
    </row>
    <row r="513" ht="12.75">
      <c r="X513" s="20"/>
    </row>
    <row r="514" ht="12.75">
      <c r="X514" s="20"/>
    </row>
    <row r="515" ht="12.75">
      <c r="X515" s="20"/>
    </row>
    <row r="516" ht="12.75">
      <c r="X516" s="20"/>
    </row>
    <row r="517" ht="12.75">
      <c r="X517" s="20"/>
    </row>
    <row r="518" ht="12.75">
      <c r="X518" s="20"/>
    </row>
    <row r="519" ht="12.75">
      <c r="X519" s="20"/>
    </row>
    <row r="520" ht="12.75">
      <c r="X520" s="20"/>
    </row>
    <row r="521" ht="12.75">
      <c r="X521" s="20"/>
    </row>
    <row r="522" ht="12.75">
      <c r="X522" s="20"/>
    </row>
    <row r="523" ht="12.75">
      <c r="X523" s="20"/>
    </row>
    <row r="524" ht="12.75">
      <c r="X524" s="20"/>
    </row>
    <row r="525" ht="12.75">
      <c r="X525" s="20"/>
    </row>
    <row r="526" ht="12.75">
      <c r="X526" s="20"/>
    </row>
    <row r="527" ht="12.75">
      <c r="X527" s="20"/>
    </row>
    <row r="528" ht="12.75">
      <c r="X528" s="20"/>
    </row>
    <row r="529" ht="12.75">
      <c r="X529" s="20"/>
    </row>
    <row r="530" ht="12.75">
      <c r="X530" s="20"/>
    </row>
    <row r="531" ht="12.75">
      <c r="X531" s="20"/>
    </row>
    <row r="532" ht="12.75">
      <c r="X532" s="20"/>
    </row>
    <row r="533" ht="12.75">
      <c r="X533" s="20"/>
    </row>
    <row r="534" ht="12.75">
      <c r="X534" s="20"/>
    </row>
    <row r="535" ht="12.75">
      <c r="X535" s="20"/>
    </row>
    <row r="536" ht="12.75">
      <c r="X536" s="20"/>
    </row>
    <row r="537" ht="12.75">
      <c r="X537" s="20"/>
    </row>
    <row r="538" ht="12.75">
      <c r="X538" s="20"/>
    </row>
    <row r="539" ht="12.75">
      <c r="X539" s="20"/>
    </row>
    <row r="540" ht="12.75">
      <c r="X540" s="20"/>
    </row>
    <row r="541" ht="12.75">
      <c r="X541" s="20"/>
    </row>
    <row r="542" ht="12.75">
      <c r="X542" s="20"/>
    </row>
    <row r="543" ht="12.75">
      <c r="X543" s="20"/>
    </row>
    <row r="544" ht="12.75">
      <c r="X544" s="20"/>
    </row>
    <row r="545" ht="12.75">
      <c r="X545" s="20"/>
    </row>
    <row r="546" ht="12.75">
      <c r="X546" s="20"/>
    </row>
    <row r="547" ht="12.75">
      <c r="X547" s="20"/>
    </row>
    <row r="548" ht="12.75">
      <c r="X548" s="20"/>
    </row>
    <row r="549" ht="12.75">
      <c r="X549" s="20"/>
    </row>
    <row r="550" ht="12.75">
      <c r="X550" s="20"/>
    </row>
    <row r="551" ht="12.75">
      <c r="X551" s="20"/>
    </row>
    <row r="552" ht="12.75">
      <c r="X552" s="20"/>
    </row>
    <row r="553" ht="12.75">
      <c r="X553" s="20"/>
    </row>
    <row r="554" ht="12.75">
      <c r="X554" s="20"/>
    </row>
    <row r="555" ht="12.75">
      <c r="X555" s="20"/>
    </row>
    <row r="556" ht="12.75">
      <c r="X556" s="20"/>
    </row>
    <row r="557" ht="12.75">
      <c r="X557" s="20"/>
    </row>
    <row r="558" ht="12.75">
      <c r="X558" s="20"/>
    </row>
    <row r="559" ht="12.75">
      <c r="X559" s="20"/>
    </row>
    <row r="560" ht="12.75">
      <c r="X560" s="20"/>
    </row>
    <row r="561" ht="12.75">
      <c r="X561" s="20"/>
    </row>
    <row r="562" ht="12.75">
      <c r="X562" s="20"/>
    </row>
    <row r="563" ht="12.75">
      <c r="X563" s="20"/>
    </row>
    <row r="564" ht="12.75">
      <c r="X564" s="20"/>
    </row>
    <row r="565" ht="12.75">
      <c r="X565" s="20"/>
    </row>
    <row r="566" ht="12.75">
      <c r="X566" s="20"/>
    </row>
    <row r="567" ht="12.75">
      <c r="X567" s="20"/>
    </row>
    <row r="568" ht="12.75">
      <c r="X568" s="20"/>
    </row>
    <row r="569" ht="12.75">
      <c r="X569" s="20"/>
    </row>
    <row r="570" ht="12.75">
      <c r="X570" s="20"/>
    </row>
    <row r="571" ht="12.75">
      <c r="X571" s="20"/>
    </row>
    <row r="572" ht="12.75">
      <c r="X572" s="20"/>
    </row>
    <row r="573" ht="12.75">
      <c r="X573" s="20"/>
    </row>
    <row r="574" ht="12.75">
      <c r="X574" s="20"/>
    </row>
    <row r="575" ht="12.75">
      <c r="X575" s="20"/>
    </row>
    <row r="576" ht="12.75">
      <c r="X576" s="20"/>
    </row>
    <row r="577" ht="12.75">
      <c r="X577" s="20"/>
    </row>
    <row r="578" ht="12.75">
      <c r="X578" s="20"/>
    </row>
    <row r="579" ht="12.75">
      <c r="X579" s="20"/>
    </row>
    <row r="580" ht="12.75">
      <c r="X580" s="20"/>
    </row>
    <row r="581" ht="12.75">
      <c r="X581" s="20"/>
    </row>
    <row r="582" ht="12.75">
      <c r="X582" s="20"/>
    </row>
    <row r="583" ht="12.75">
      <c r="X583" s="20"/>
    </row>
    <row r="584" ht="12.75">
      <c r="X584" s="20"/>
    </row>
    <row r="585" ht="12.75">
      <c r="X585" s="20"/>
    </row>
    <row r="586" ht="12.75">
      <c r="X586" s="20"/>
    </row>
    <row r="587" ht="12.75">
      <c r="X587" s="20"/>
    </row>
    <row r="588" ht="12.75">
      <c r="X588" s="20"/>
    </row>
    <row r="589" ht="12.75">
      <c r="X589" s="20"/>
    </row>
    <row r="590" ht="12.75">
      <c r="X590" s="20"/>
    </row>
    <row r="591" ht="12.75">
      <c r="X591" s="20"/>
    </row>
    <row r="592" ht="12.75">
      <c r="X592" s="20"/>
    </row>
    <row r="593" ht="12.75">
      <c r="X593" s="20"/>
    </row>
    <row r="594" ht="12.75">
      <c r="X594" s="20"/>
    </row>
    <row r="595" ht="12.75">
      <c r="X595" s="20"/>
    </row>
    <row r="596" ht="12.75">
      <c r="X596" s="20"/>
    </row>
    <row r="597" ht="12.75">
      <c r="X597" s="20"/>
    </row>
    <row r="598" ht="12.75">
      <c r="X598" s="20"/>
    </row>
    <row r="599" ht="12.75">
      <c r="X599" s="20"/>
    </row>
    <row r="600" ht="12.75">
      <c r="X600" s="20"/>
    </row>
    <row r="601" ht="12.75">
      <c r="X601" s="20"/>
    </row>
    <row r="602" ht="12.75">
      <c r="X602" s="20"/>
    </row>
    <row r="603" ht="12.75">
      <c r="X603" s="20"/>
    </row>
    <row r="604" ht="12.75">
      <c r="X604" s="20"/>
    </row>
    <row r="605" ht="12.75">
      <c r="X605" s="20"/>
    </row>
    <row r="606" ht="12.75">
      <c r="X606" s="20"/>
    </row>
    <row r="607" ht="12.75">
      <c r="X607" s="20"/>
    </row>
    <row r="608" ht="12.75">
      <c r="X608" s="20"/>
    </row>
    <row r="609" ht="12.75">
      <c r="X609" s="20"/>
    </row>
    <row r="610" ht="12.75">
      <c r="X610" s="20"/>
    </row>
    <row r="611" ht="12.75">
      <c r="X611" s="20"/>
    </row>
    <row r="612" ht="12.75">
      <c r="X612" s="20"/>
    </row>
    <row r="613" ht="12.75">
      <c r="X613" s="20"/>
    </row>
    <row r="614" ht="12.75">
      <c r="X614" s="20"/>
    </row>
    <row r="615" ht="12.75">
      <c r="X615" s="20"/>
    </row>
    <row r="616" ht="12.75">
      <c r="X616" s="20"/>
    </row>
    <row r="617" ht="12.75">
      <c r="X617" s="20"/>
    </row>
    <row r="618" ht="12.75">
      <c r="X618" s="20"/>
    </row>
    <row r="619" ht="12.75">
      <c r="X619" s="20"/>
    </row>
    <row r="620" ht="12.75">
      <c r="X620" s="20"/>
    </row>
    <row r="621" ht="12.75">
      <c r="X621" s="20"/>
    </row>
    <row r="622" ht="12.75">
      <c r="X622" s="20"/>
    </row>
    <row r="623" ht="12.75">
      <c r="X623" s="20"/>
    </row>
    <row r="624" ht="12.75">
      <c r="X624" s="20"/>
    </row>
    <row r="625" ht="12.75">
      <c r="X625" s="20"/>
    </row>
    <row r="626" ht="12.75">
      <c r="X626" s="20"/>
    </row>
    <row r="627" ht="12.75">
      <c r="X627" s="20"/>
    </row>
    <row r="628" ht="12.75">
      <c r="X628" s="20"/>
    </row>
    <row r="629" ht="12.75">
      <c r="X629" s="20"/>
    </row>
    <row r="630" ht="12.75">
      <c r="X630" s="20"/>
    </row>
    <row r="631" ht="12.75">
      <c r="X631" s="20"/>
    </row>
    <row r="632" ht="12.75">
      <c r="X632" s="20"/>
    </row>
    <row r="633" ht="12.75">
      <c r="X633" s="20"/>
    </row>
    <row r="634" ht="12.75">
      <c r="X634" s="20"/>
    </row>
    <row r="635" ht="12.75">
      <c r="X635" s="20"/>
    </row>
    <row r="636" ht="12.75">
      <c r="X636" s="20"/>
    </row>
    <row r="637" ht="12.75">
      <c r="X637" s="20"/>
    </row>
    <row r="638" ht="12.75">
      <c r="X638" s="20"/>
    </row>
    <row r="639" ht="12.75">
      <c r="X639" s="20"/>
    </row>
    <row r="640" ht="12.75">
      <c r="X640" s="20"/>
    </row>
    <row r="641" ht="12.75">
      <c r="X641" s="20"/>
    </row>
    <row r="642" ht="12.75">
      <c r="X642" s="20"/>
    </row>
    <row r="643" ht="12.75">
      <c r="X643" s="20"/>
    </row>
    <row r="644" ht="12.75">
      <c r="X644" s="20"/>
    </row>
    <row r="645" ht="12.75">
      <c r="X645" s="20"/>
    </row>
    <row r="646" ht="12.75">
      <c r="X646" s="20"/>
    </row>
    <row r="647" ht="12.75">
      <c r="X647" s="20"/>
    </row>
    <row r="648" ht="12.75">
      <c r="X648" s="20"/>
    </row>
    <row r="649" ht="12.75">
      <c r="X649" s="20"/>
    </row>
    <row r="650" ht="12.75">
      <c r="X650" s="20"/>
    </row>
    <row r="651" ht="12.75">
      <c r="X651" s="20"/>
    </row>
    <row r="652" ht="12.75">
      <c r="X652" s="20"/>
    </row>
    <row r="653" ht="12.75">
      <c r="X653" s="20"/>
    </row>
    <row r="654" ht="12.75">
      <c r="X654" s="20"/>
    </row>
    <row r="655" ht="12.75">
      <c r="X655" s="20"/>
    </row>
    <row r="656" ht="12.75">
      <c r="X656" s="20"/>
    </row>
    <row r="657" ht="12.75">
      <c r="X657" s="20"/>
    </row>
    <row r="658" ht="12.75">
      <c r="X658" s="20"/>
    </row>
    <row r="659" ht="12.75">
      <c r="X659" s="20"/>
    </row>
    <row r="660" ht="12.75">
      <c r="X660" s="20"/>
    </row>
    <row r="661" ht="12.75">
      <c r="X661" s="20"/>
    </row>
    <row r="662" ht="12.75">
      <c r="X662" s="20"/>
    </row>
    <row r="663" ht="12.75">
      <c r="X663" s="20"/>
    </row>
    <row r="664" ht="12.75">
      <c r="X664" s="20"/>
    </row>
    <row r="665" ht="12.75">
      <c r="X665" s="20"/>
    </row>
    <row r="666" ht="12.75">
      <c r="X666" s="20"/>
    </row>
    <row r="667" ht="12.75">
      <c r="X667" s="20"/>
    </row>
    <row r="668" ht="12.75">
      <c r="X668" s="20"/>
    </row>
    <row r="669" ht="12.75">
      <c r="X669" s="20"/>
    </row>
    <row r="670" ht="12.75">
      <c r="X670" s="20"/>
    </row>
    <row r="671" ht="12.75">
      <c r="X671" s="20"/>
    </row>
    <row r="672" ht="12.75">
      <c r="X672" s="20"/>
    </row>
    <row r="673" ht="12.75">
      <c r="X673" s="20"/>
    </row>
    <row r="674" ht="12.75">
      <c r="X674" s="20"/>
    </row>
    <row r="675" ht="12.75">
      <c r="X675" s="20"/>
    </row>
    <row r="676" ht="12.75">
      <c r="X676" s="20"/>
    </row>
    <row r="677" ht="12.75">
      <c r="X677" s="20"/>
    </row>
    <row r="678" ht="12.75">
      <c r="X678" s="20"/>
    </row>
    <row r="679" ht="12.75">
      <c r="X679" s="20"/>
    </row>
    <row r="680" ht="12.75">
      <c r="X680" s="20"/>
    </row>
    <row r="681" ht="12.75">
      <c r="X681" s="20"/>
    </row>
    <row r="682" ht="12.75">
      <c r="X682" s="20"/>
    </row>
    <row r="683" ht="12.75">
      <c r="X683" s="20"/>
    </row>
    <row r="684" ht="12.75">
      <c r="X684" s="20"/>
    </row>
    <row r="685" ht="12.75">
      <c r="X685" s="20"/>
    </row>
    <row r="686" ht="12.75">
      <c r="X686" s="20"/>
    </row>
    <row r="687" ht="12.75">
      <c r="X687" s="20"/>
    </row>
    <row r="688" ht="12.75">
      <c r="X688" s="20"/>
    </row>
    <row r="689" ht="12.75">
      <c r="X689" s="20"/>
    </row>
    <row r="690" ht="12.75">
      <c r="X690" s="20"/>
    </row>
    <row r="691" ht="12.75">
      <c r="X691" s="20"/>
    </row>
    <row r="692" ht="12.75">
      <c r="X692" s="20"/>
    </row>
    <row r="693" ht="12.75">
      <c r="X693" s="20"/>
    </row>
    <row r="694" ht="12.75">
      <c r="X694" s="20"/>
    </row>
    <row r="695" ht="12.75">
      <c r="X695" s="20"/>
    </row>
    <row r="696" ht="12.75">
      <c r="X696" s="20"/>
    </row>
    <row r="697" ht="12.75">
      <c r="X697" s="20"/>
    </row>
    <row r="698" ht="12.75">
      <c r="X698" s="20"/>
    </row>
    <row r="699" ht="12.75">
      <c r="X699" s="20"/>
    </row>
    <row r="700" ht="12.75">
      <c r="X700" s="20"/>
    </row>
    <row r="701" ht="12.75">
      <c r="X701" s="20"/>
    </row>
    <row r="702" ht="12.75">
      <c r="X702" s="20"/>
    </row>
    <row r="703" ht="12.75">
      <c r="X703" s="20"/>
    </row>
    <row r="704" ht="12.75">
      <c r="X704" s="20"/>
    </row>
    <row r="705" ht="12.75">
      <c r="X705" s="20"/>
    </row>
    <row r="706" ht="12.75">
      <c r="X706" s="20"/>
    </row>
    <row r="707" ht="12.75">
      <c r="X707" s="20"/>
    </row>
    <row r="708" ht="12.75">
      <c r="X708" s="20"/>
    </row>
    <row r="709" ht="12.75">
      <c r="X709" s="20"/>
    </row>
    <row r="710" ht="12.75">
      <c r="X710" s="20"/>
    </row>
    <row r="711" ht="12.75">
      <c r="X711" s="20"/>
    </row>
    <row r="712" ht="12.75">
      <c r="X712" s="20"/>
    </row>
    <row r="713" ht="12.75">
      <c r="X713" s="20"/>
    </row>
    <row r="714" ht="12.75">
      <c r="X714" s="20"/>
    </row>
    <row r="715" ht="12.75">
      <c r="X715" s="20"/>
    </row>
    <row r="716" ht="12.75">
      <c r="X716" s="20"/>
    </row>
    <row r="717" ht="12.75">
      <c r="X717" s="20"/>
    </row>
    <row r="718" ht="12.75">
      <c r="X718" s="20"/>
    </row>
    <row r="719" ht="12.75">
      <c r="X719" s="20"/>
    </row>
    <row r="720" ht="12.75">
      <c r="X720" s="20"/>
    </row>
    <row r="721" ht="12.75">
      <c r="X721" s="20"/>
    </row>
    <row r="722" ht="12.75">
      <c r="X722" s="20"/>
    </row>
    <row r="723" ht="12.75">
      <c r="X723" s="20"/>
    </row>
    <row r="724" ht="12.75">
      <c r="X724" s="20"/>
    </row>
    <row r="725" ht="12.75">
      <c r="X725" s="20"/>
    </row>
    <row r="726" ht="12.75">
      <c r="X726" s="20"/>
    </row>
    <row r="727" ht="12.75">
      <c r="X727" s="20"/>
    </row>
    <row r="728" ht="12.75">
      <c r="X728" s="20"/>
    </row>
    <row r="729" ht="12.75">
      <c r="X729" s="20"/>
    </row>
    <row r="730" ht="12.75">
      <c r="X730" s="20"/>
    </row>
    <row r="731" ht="12.75">
      <c r="X731" s="20"/>
    </row>
    <row r="732" ht="12.75">
      <c r="X732" s="20"/>
    </row>
    <row r="733" ht="12.75">
      <c r="X733" s="20"/>
    </row>
    <row r="734" ht="12.75">
      <c r="X734" s="20"/>
    </row>
    <row r="735" ht="12.75">
      <c r="X735" s="20"/>
    </row>
    <row r="736" ht="12.75">
      <c r="X736" s="20"/>
    </row>
    <row r="737" ht="12.75">
      <c r="X737" s="20"/>
    </row>
    <row r="738" ht="12.75">
      <c r="X738" s="20"/>
    </row>
    <row r="739" ht="12.75">
      <c r="X739" s="20"/>
    </row>
    <row r="740" ht="12.75">
      <c r="X740" s="20"/>
    </row>
    <row r="741" ht="12.75">
      <c r="X741" s="20"/>
    </row>
    <row r="742" ht="12.75">
      <c r="X742" s="20"/>
    </row>
    <row r="743" ht="12.75">
      <c r="X743" s="20"/>
    </row>
    <row r="744" ht="12.75">
      <c r="X744" s="20"/>
    </row>
    <row r="745" ht="12.75">
      <c r="X745" s="20"/>
    </row>
    <row r="746" ht="12.75">
      <c r="X746" s="20"/>
    </row>
    <row r="747" ht="12.75">
      <c r="X747" s="20"/>
    </row>
    <row r="748" ht="12.75">
      <c r="X748" s="20"/>
    </row>
    <row r="749" ht="12.75">
      <c r="X749" s="20"/>
    </row>
    <row r="750" ht="12.75">
      <c r="X750" s="20"/>
    </row>
    <row r="751" ht="12.75">
      <c r="X751" s="20"/>
    </row>
    <row r="752" ht="12.75">
      <c r="X752" s="20"/>
    </row>
    <row r="753" ht="12.75">
      <c r="X753" s="20"/>
    </row>
    <row r="754" ht="12.75">
      <c r="X754" s="20"/>
    </row>
    <row r="755" ht="12.75">
      <c r="X755" s="20"/>
    </row>
    <row r="756" ht="12.75">
      <c r="X756" s="20"/>
    </row>
    <row r="757" ht="12.75">
      <c r="X757" s="20"/>
    </row>
    <row r="758" ht="12.75">
      <c r="X758" s="20"/>
    </row>
    <row r="759" ht="12.75">
      <c r="X759" s="20"/>
    </row>
    <row r="760" ht="12.75">
      <c r="X760" s="20"/>
    </row>
    <row r="761" ht="12.75">
      <c r="X761" s="20"/>
    </row>
    <row r="762" ht="12.75">
      <c r="X762" s="20"/>
    </row>
    <row r="763" ht="12.75">
      <c r="X763" s="20"/>
    </row>
    <row r="764" ht="12.75">
      <c r="X764" s="20"/>
    </row>
    <row r="765" ht="12.75">
      <c r="X765" s="20"/>
    </row>
    <row r="766" ht="12.75">
      <c r="X766" s="20"/>
    </row>
    <row r="767" ht="12.75">
      <c r="X767" s="20"/>
    </row>
    <row r="768" ht="12.75">
      <c r="X768" s="20"/>
    </row>
    <row r="769" ht="12.75">
      <c r="X769" s="20"/>
    </row>
    <row r="770" ht="12.75">
      <c r="X770" s="20"/>
    </row>
    <row r="771" ht="12.75">
      <c r="X771" s="20"/>
    </row>
    <row r="772" ht="12.75">
      <c r="X772" s="20"/>
    </row>
    <row r="773" ht="12.75">
      <c r="X773" s="20"/>
    </row>
    <row r="774" ht="12.75">
      <c r="X774" s="20"/>
    </row>
    <row r="775" ht="12.75">
      <c r="X775" s="20"/>
    </row>
    <row r="776" ht="12.75">
      <c r="X776" s="20"/>
    </row>
    <row r="777" ht="12.75">
      <c r="X777" s="20"/>
    </row>
    <row r="778" ht="12.75">
      <c r="X778" s="20"/>
    </row>
    <row r="779" ht="12.75">
      <c r="X779" s="20"/>
    </row>
    <row r="780" ht="12.75">
      <c r="X780" s="20"/>
    </row>
    <row r="781" ht="12.75">
      <c r="X781" s="20"/>
    </row>
    <row r="782" ht="12.75">
      <c r="X782" s="20"/>
    </row>
    <row r="783" ht="12.75">
      <c r="X783" s="20"/>
    </row>
    <row r="784" ht="12.75">
      <c r="X784" s="20"/>
    </row>
    <row r="785" ht="12.75">
      <c r="X785" s="20"/>
    </row>
    <row r="786" ht="12.75">
      <c r="X786" s="20"/>
    </row>
    <row r="787" ht="12.75">
      <c r="X787" s="20"/>
    </row>
    <row r="788" ht="12.75">
      <c r="X788" s="20"/>
    </row>
    <row r="789" ht="12.75">
      <c r="X789" s="20"/>
    </row>
    <row r="790" ht="12.75">
      <c r="X790" s="20"/>
    </row>
    <row r="791" ht="12.75">
      <c r="X791" s="20"/>
    </row>
    <row r="792" ht="12.75">
      <c r="X792" s="20"/>
    </row>
    <row r="793" ht="12.75">
      <c r="X793" s="20"/>
    </row>
    <row r="794" ht="12.75">
      <c r="X794" s="20"/>
    </row>
    <row r="795" ht="12.75">
      <c r="X795" s="20"/>
    </row>
    <row r="796" ht="12.75">
      <c r="X796" s="20"/>
    </row>
    <row r="797" ht="12.75">
      <c r="X797" s="20"/>
    </row>
    <row r="798" ht="12.75">
      <c r="X798" s="20"/>
    </row>
    <row r="799" ht="12.75">
      <c r="X799" s="20"/>
    </row>
    <row r="800" ht="12.75">
      <c r="X800" s="20"/>
    </row>
    <row r="801" ht="12.75">
      <c r="X801" s="20"/>
    </row>
    <row r="802" ht="12.75">
      <c r="X802" s="20"/>
    </row>
    <row r="803" ht="12.75">
      <c r="X803" s="20"/>
    </row>
    <row r="804" ht="12.75">
      <c r="X804" s="20"/>
    </row>
    <row r="805" ht="12.75">
      <c r="X805" s="20"/>
    </row>
    <row r="806" ht="12.75">
      <c r="X806" s="20"/>
    </row>
    <row r="807" ht="12.75">
      <c r="X807" s="20"/>
    </row>
    <row r="808" ht="12.75">
      <c r="X808" s="20"/>
    </row>
    <row r="809" ht="12.75">
      <c r="X809" s="20"/>
    </row>
    <row r="810" ht="12.75">
      <c r="X810" s="20"/>
    </row>
    <row r="811" ht="12.75">
      <c r="X811" s="20"/>
    </row>
    <row r="812" ht="12.75">
      <c r="X812" s="20"/>
    </row>
    <row r="813" ht="12.75">
      <c r="X813" s="20"/>
    </row>
    <row r="814" ht="12.75">
      <c r="X814" s="20"/>
    </row>
    <row r="815" ht="12.75">
      <c r="X815" s="20"/>
    </row>
    <row r="816" ht="12.75">
      <c r="X816" s="20"/>
    </row>
    <row r="817" ht="12.75">
      <c r="X817" s="20"/>
    </row>
    <row r="818" ht="12.75">
      <c r="X818" s="20"/>
    </row>
    <row r="819" ht="12.75">
      <c r="X819" s="20"/>
    </row>
    <row r="820" ht="12.75">
      <c r="X820" s="20"/>
    </row>
    <row r="821" ht="12.75">
      <c r="X821" s="20"/>
    </row>
    <row r="822" ht="12.75">
      <c r="X822" s="20"/>
    </row>
    <row r="823" ht="12.75">
      <c r="X823" s="20"/>
    </row>
    <row r="824" ht="12.75">
      <c r="X824" s="20"/>
    </row>
    <row r="825" ht="12.75">
      <c r="X825" s="20"/>
    </row>
    <row r="826" ht="12.75">
      <c r="X826" s="20"/>
    </row>
    <row r="827" ht="12.75">
      <c r="X827" s="20"/>
    </row>
    <row r="828" ht="12.75">
      <c r="X828" s="20"/>
    </row>
    <row r="829" ht="12.75">
      <c r="X829" s="20"/>
    </row>
    <row r="830" ht="12.75">
      <c r="X830" s="20"/>
    </row>
    <row r="831" ht="12.75">
      <c r="X831" s="20"/>
    </row>
    <row r="832" ht="12.75">
      <c r="X832" s="20"/>
    </row>
    <row r="833" ht="12.75">
      <c r="X833" s="20"/>
    </row>
    <row r="834" ht="12.75">
      <c r="X834" s="20"/>
    </row>
    <row r="835" ht="12.75">
      <c r="X835" s="20"/>
    </row>
    <row r="836" ht="12.75">
      <c r="X836" s="20"/>
    </row>
    <row r="837" ht="12.75">
      <c r="X837" s="20"/>
    </row>
    <row r="838" ht="12.75">
      <c r="X838" s="20"/>
    </row>
    <row r="839" ht="12.75">
      <c r="X839" s="20"/>
    </row>
    <row r="840" ht="12.75">
      <c r="X840" s="20"/>
    </row>
    <row r="841" ht="12.75">
      <c r="X841" s="20"/>
    </row>
    <row r="842" ht="12.75">
      <c r="X842" s="20"/>
    </row>
    <row r="843" ht="12.75">
      <c r="X843" s="20"/>
    </row>
    <row r="844" ht="12.75">
      <c r="X844" s="20"/>
    </row>
    <row r="845" ht="12.75">
      <c r="X845" s="20"/>
    </row>
    <row r="846" ht="12.75">
      <c r="X846" s="20"/>
    </row>
    <row r="847" ht="12.75">
      <c r="X847" s="20"/>
    </row>
    <row r="848" ht="12.75">
      <c r="X848" s="20"/>
    </row>
    <row r="849" ht="12.75">
      <c r="X849" s="20"/>
    </row>
    <row r="850" ht="12.75">
      <c r="X850" s="20"/>
    </row>
    <row r="851" ht="12.75">
      <c r="X851" s="20"/>
    </row>
    <row r="852" ht="12.75">
      <c r="X852" s="20"/>
    </row>
    <row r="853" ht="12.75">
      <c r="X853" s="20"/>
    </row>
    <row r="854" ht="12.75">
      <c r="X854" s="20"/>
    </row>
    <row r="855" ht="12.75">
      <c r="X855" s="20"/>
    </row>
    <row r="856" ht="12.75">
      <c r="X856" s="20"/>
    </row>
    <row r="857" ht="12.75">
      <c r="X857" s="20"/>
    </row>
    <row r="858" ht="12.75">
      <c r="X858" s="20"/>
    </row>
    <row r="859" ht="12.75">
      <c r="X859" s="20"/>
    </row>
    <row r="860" ht="12.75">
      <c r="X860" s="20"/>
    </row>
    <row r="861" ht="12.75">
      <c r="X861" s="20"/>
    </row>
    <row r="862" ht="12.75">
      <c r="X862" s="20"/>
    </row>
    <row r="863" ht="12.75">
      <c r="X863" s="20"/>
    </row>
    <row r="864" ht="12.75">
      <c r="X864" s="20"/>
    </row>
    <row r="865" ht="12.75">
      <c r="X865" s="20"/>
    </row>
    <row r="866" ht="12.75">
      <c r="X866" s="20"/>
    </row>
    <row r="867" ht="12.75">
      <c r="X867" s="20"/>
    </row>
    <row r="868" ht="12.75">
      <c r="X868" s="20"/>
    </row>
    <row r="869" ht="12.75">
      <c r="X869" s="20"/>
    </row>
    <row r="870" ht="12.75">
      <c r="X870" s="20"/>
    </row>
    <row r="871" ht="12.75">
      <c r="X871" s="20"/>
    </row>
    <row r="872" ht="12.75">
      <c r="X872" s="20"/>
    </row>
    <row r="873" ht="12.75">
      <c r="X873" s="20"/>
    </row>
    <row r="874" ht="12.75">
      <c r="X874" s="20"/>
    </row>
    <row r="875" ht="12.75">
      <c r="X875" s="20"/>
    </row>
    <row r="876" ht="12.75">
      <c r="X876" s="20"/>
    </row>
    <row r="877" ht="12.75">
      <c r="X877" s="20"/>
    </row>
    <row r="878" ht="12.75">
      <c r="X878" s="20"/>
    </row>
    <row r="879" ht="12.75">
      <c r="X879" s="20"/>
    </row>
    <row r="880" ht="12.75">
      <c r="X880" s="20"/>
    </row>
    <row r="881" ht="12.75">
      <c r="X881" s="20"/>
    </row>
    <row r="882" ht="12.75">
      <c r="X882" s="20"/>
    </row>
    <row r="883" ht="12.75">
      <c r="X883" s="20"/>
    </row>
    <row r="884" ht="12.75">
      <c r="X884" s="20"/>
    </row>
    <row r="885" ht="12.75">
      <c r="X885" s="20"/>
    </row>
    <row r="886" ht="12.75">
      <c r="X886" s="20"/>
    </row>
    <row r="887" ht="12.75">
      <c r="X887" s="20"/>
    </row>
    <row r="888" ht="12.75">
      <c r="X888" s="20"/>
    </row>
    <row r="889" ht="12.75">
      <c r="X889" s="20"/>
    </row>
    <row r="890" ht="12.75">
      <c r="X890" s="20"/>
    </row>
    <row r="891" ht="12.75">
      <c r="X891" s="20"/>
    </row>
    <row r="892" ht="12.75">
      <c r="X892" s="20"/>
    </row>
    <row r="893" ht="12.75">
      <c r="X893" s="20"/>
    </row>
    <row r="894" ht="12.75">
      <c r="X894" s="20"/>
    </row>
    <row r="895" ht="12.75">
      <c r="X895" s="20"/>
    </row>
    <row r="896" ht="12.75">
      <c r="X896" s="20"/>
    </row>
    <row r="897" ht="12.75">
      <c r="X897" s="20"/>
    </row>
    <row r="898" ht="12.75">
      <c r="X898" s="20"/>
    </row>
    <row r="899" ht="12.75">
      <c r="X899" s="20"/>
    </row>
    <row r="900" ht="12.75">
      <c r="X900" s="20"/>
    </row>
    <row r="901" ht="12.75">
      <c r="X901" s="20"/>
    </row>
    <row r="902" ht="12.75">
      <c r="X902" s="20"/>
    </row>
    <row r="903" ht="12.75">
      <c r="X903" s="20"/>
    </row>
    <row r="904" ht="12.75">
      <c r="X904" s="20"/>
    </row>
    <row r="905" ht="12.75">
      <c r="X905" s="20"/>
    </row>
    <row r="906" ht="12.75">
      <c r="X906" s="20"/>
    </row>
    <row r="907" ht="12.75">
      <c r="X907" s="20"/>
    </row>
    <row r="908" ht="12.75">
      <c r="X908" s="20"/>
    </row>
    <row r="909" ht="12.75">
      <c r="X909" s="20"/>
    </row>
    <row r="910" ht="12.75">
      <c r="X910" s="20"/>
    </row>
    <row r="911" ht="12.75">
      <c r="X911" s="20"/>
    </row>
    <row r="912" ht="12.75">
      <c r="X912" s="20"/>
    </row>
    <row r="913" ht="12.75">
      <c r="X913" s="20"/>
    </row>
    <row r="914" ht="12.75">
      <c r="X914" s="20"/>
    </row>
    <row r="915" ht="12.75">
      <c r="X915" s="20"/>
    </row>
    <row r="916" ht="12.75">
      <c r="X916" s="20"/>
    </row>
    <row r="917" ht="12.75">
      <c r="X917" s="20"/>
    </row>
    <row r="918" ht="12.75">
      <c r="X918" s="20"/>
    </row>
    <row r="919" ht="12.75">
      <c r="X919" s="20"/>
    </row>
    <row r="920" ht="12.75">
      <c r="X920" s="20"/>
    </row>
    <row r="921" ht="12.75">
      <c r="X921" s="20"/>
    </row>
    <row r="922" ht="12.75">
      <c r="X922" s="20"/>
    </row>
    <row r="923" ht="12.75">
      <c r="X92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K11:HC111"/>
  <sheetViews>
    <sheetView tabSelected="1" zoomScale="70" zoomScaleNormal="70" zoomScalePageLayoutView="0" workbookViewId="0" topLeftCell="K11">
      <selection activeCell="K11" sqref="K11"/>
    </sheetView>
  </sheetViews>
  <sheetFormatPr defaultColWidth="17.16015625" defaultRowHeight="11.25"/>
  <cols>
    <col min="11" max="11" width="7.83203125" style="0" customWidth="1"/>
    <col min="12" max="12" width="17.16015625" style="0" customWidth="1"/>
    <col min="13" max="13" width="18.83203125" style="0" customWidth="1"/>
    <col min="14" max="14" width="11" style="0" customWidth="1"/>
    <col min="15" max="15" width="10.83203125" style="0" bestFit="1" customWidth="1"/>
    <col min="16" max="16" width="17.33203125" style="0" customWidth="1"/>
    <col min="17" max="17" width="14.33203125" style="0" bestFit="1" customWidth="1"/>
    <col min="18" max="18" width="19.83203125" style="96" customWidth="1"/>
    <col min="19" max="19" width="20.33203125" style="0" customWidth="1"/>
    <col min="20" max="20" width="18" style="96" bestFit="1" customWidth="1"/>
    <col min="21" max="21" width="23" style="0" bestFit="1" customWidth="1"/>
    <col min="22" max="22" width="20.5" style="96" bestFit="1" customWidth="1"/>
    <col min="23" max="23" width="22.83203125" style="0" bestFit="1" customWidth="1"/>
    <col min="24" max="24" width="13" style="0" customWidth="1"/>
    <col min="25" max="25" width="20.5" style="0" bestFit="1" customWidth="1"/>
  </cols>
  <sheetData>
    <row r="11" spans="11:22" ht="41.25">
      <c r="K11" s="91" t="s">
        <v>254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3"/>
    </row>
    <row r="12" spans="16:211" ht="24" thickBot="1">
      <c r="P12" s="95"/>
      <c r="Q12" s="15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</row>
    <row r="13" spans="11:211" ht="23.25">
      <c r="K13" s="94"/>
      <c r="O13" s="119"/>
      <c r="P13" s="120"/>
      <c r="Q13" s="120"/>
      <c r="R13" s="121" t="s">
        <v>263</v>
      </c>
      <c r="S13" s="122"/>
      <c r="T13" s="123" t="s">
        <v>264</v>
      </c>
      <c r="U13" s="122"/>
      <c r="V13" s="121" t="s">
        <v>265</v>
      </c>
      <c r="W13" s="12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</row>
    <row r="14" spans="11:211" ht="24" thickBot="1">
      <c r="K14" s="94"/>
      <c r="O14" s="125" t="s">
        <v>259</v>
      </c>
      <c r="P14" s="126" t="s">
        <v>260</v>
      </c>
      <c r="Q14" s="126" t="s">
        <v>261</v>
      </c>
      <c r="R14" s="127" t="s">
        <v>266</v>
      </c>
      <c r="S14" s="128" t="s">
        <v>262</v>
      </c>
      <c r="T14" s="127" t="s">
        <v>266</v>
      </c>
      <c r="U14" s="128" t="s">
        <v>262</v>
      </c>
      <c r="V14" s="127" t="s">
        <v>266</v>
      </c>
      <c r="W14" s="129" t="s">
        <v>262</v>
      </c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</row>
    <row r="15" spans="11:211" ht="23.25">
      <c r="K15" s="94" t="s">
        <v>249</v>
      </c>
      <c r="O15" s="130"/>
      <c r="P15" s="131"/>
      <c r="Q15" s="131"/>
      <c r="R15" s="116"/>
      <c r="S15" s="104"/>
      <c r="T15" s="116"/>
      <c r="U15" s="160"/>
      <c r="V15" s="116"/>
      <c r="W15" s="167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</row>
    <row r="16" spans="11:23" ht="12.75">
      <c r="K16" s="148" t="s">
        <v>225</v>
      </c>
      <c r="L16" s="99" t="s">
        <v>226</v>
      </c>
      <c r="M16" s="24"/>
      <c r="N16" s="24"/>
      <c r="O16" s="130"/>
      <c r="P16" s="131"/>
      <c r="Q16" s="132"/>
      <c r="R16" s="133"/>
      <c r="S16" s="131"/>
      <c r="T16" s="134"/>
      <c r="U16" s="166"/>
      <c r="V16" s="133"/>
      <c r="W16" s="168"/>
    </row>
    <row r="17" spans="11:23" ht="12.75">
      <c r="K17" s="148"/>
      <c r="L17" s="24"/>
      <c r="M17" s="24"/>
      <c r="N17" s="24"/>
      <c r="O17" s="130"/>
      <c r="P17" s="131"/>
      <c r="Q17" s="132"/>
      <c r="R17" s="133"/>
      <c r="S17" s="131"/>
      <c r="T17" s="134"/>
      <c r="U17" s="166"/>
      <c r="V17" s="133"/>
      <c r="W17" s="168"/>
    </row>
    <row r="18" spans="11:24" ht="10.5" customHeight="1">
      <c r="K18" s="149"/>
      <c r="L18" s="24"/>
      <c r="M18" s="24"/>
      <c r="N18" s="24"/>
      <c r="O18" s="135"/>
      <c r="P18" s="107"/>
      <c r="Q18" s="108"/>
      <c r="R18" s="106"/>
      <c r="S18" s="104"/>
      <c r="T18" s="105"/>
      <c r="U18" s="160"/>
      <c r="V18" s="106"/>
      <c r="W18" s="167"/>
      <c r="X18" s="97"/>
    </row>
    <row r="19" spans="11:24" ht="12.75">
      <c r="K19" s="149" t="s">
        <v>227</v>
      </c>
      <c r="L19" s="24" t="s">
        <v>256</v>
      </c>
      <c r="M19" s="24"/>
      <c r="N19" s="24"/>
      <c r="O19" s="135" t="s">
        <v>228</v>
      </c>
      <c r="P19" s="101">
        <v>828181.7647058824</v>
      </c>
      <c r="Q19" s="102">
        <v>3.288235294117647</v>
      </c>
      <c r="R19" s="106">
        <v>241537.0345664039</v>
      </c>
      <c r="S19" s="160">
        <v>1350192.0232261978</v>
      </c>
      <c r="T19" s="105">
        <v>111141.07750151608</v>
      </c>
      <c r="U19" s="160">
        <f>W19-S19</f>
        <v>-190503.40766168456</v>
      </c>
      <c r="V19" s="106">
        <f>T19+R19</f>
        <v>352678.11206792</v>
      </c>
      <c r="W19" s="167">
        <f>V19*Q19</f>
        <v>1159688.6155645133</v>
      </c>
      <c r="X19" s="97"/>
    </row>
    <row r="20" spans="11:24" ht="10.5" customHeight="1">
      <c r="K20" s="149"/>
      <c r="L20" s="24"/>
      <c r="M20" s="24"/>
      <c r="N20" s="24"/>
      <c r="O20" s="135"/>
      <c r="P20" s="107"/>
      <c r="Q20" s="108"/>
      <c r="R20" s="106"/>
      <c r="S20" s="160"/>
      <c r="T20" s="105"/>
      <c r="U20" s="160"/>
      <c r="V20" s="106"/>
      <c r="W20" s="167"/>
      <c r="X20" s="97"/>
    </row>
    <row r="21" spans="11:24" ht="10.5" customHeight="1">
      <c r="K21" s="149"/>
      <c r="L21" s="24"/>
      <c r="M21" s="24"/>
      <c r="N21" s="24"/>
      <c r="O21" s="135"/>
      <c r="P21" s="107"/>
      <c r="Q21" s="108"/>
      <c r="R21" s="106"/>
      <c r="S21" s="160"/>
      <c r="T21" s="105"/>
      <c r="U21" s="160"/>
      <c r="V21" s="106"/>
      <c r="W21" s="167"/>
      <c r="X21" s="97"/>
    </row>
    <row r="22" spans="11:24" ht="12.75">
      <c r="K22" s="149" t="s">
        <v>229</v>
      </c>
      <c r="L22" s="24" t="s">
        <v>255</v>
      </c>
      <c r="M22" s="24"/>
      <c r="N22" s="24"/>
      <c r="O22" s="135" t="s">
        <v>228</v>
      </c>
      <c r="P22" s="101">
        <v>587611.7647058824</v>
      </c>
      <c r="Q22" s="102">
        <v>3.0764705882352943</v>
      </c>
      <c r="R22" s="106">
        <v>162654.548211037</v>
      </c>
      <c r="S22" s="160">
        <v>850683.2871437236</v>
      </c>
      <c r="T22" s="105">
        <v>7585.882352941177</v>
      </c>
      <c r="U22" s="160">
        <f>W22-S22</f>
        <v>-326943.60958513187</v>
      </c>
      <c r="V22" s="106">
        <f>T22+R22</f>
        <v>170240.43056397818</v>
      </c>
      <c r="W22" s="167">
        <f>V22*Q22</f>
        <v>523739.6775585917</v>
      </c>
      <c r="X22" s="97"/>
    </row>
    <row r="23" spans="11:24" ht="10.5" customHeight="1">
      <c r="K23" s="149"/>
      <c r="L23" s="24"/>
      <c r="M23" s="24"/>
      <c r="N23" s="24"/>
      <c r="O23" s="135"/>
      <c r="P23" s="107"/>
      <c r="Q23" s="108"/>
      <c r="R23" s="106"/>
      <c r="S23" s="160"/>
      <c r="T23" s="105"/>
      <c r="U23" s="160"/>
      <c r="V23" s="106"/>
      <c r="W23" s="167"/>
      <c r="X23" s="97"/>
    </row>
    <row r="24" spans="11:24" ht="10.5" customHeight="1">
      <c r="K24" s="149"/>
      <c r="L24" s="24"/>
      <c r="M24" s="24"/>
      <c r="N24" s="24"/>
      <c r="O24" s="135"/>
      <c r="P24" s="107"/>
      <c r="Q24" s="108"/>
      <c r="R24" s="106"/>
      <c r="S24" s="160"/>
      <c r="T24" s="105"/>
      <c r="U24" s="160"/>
      <c r="V24" s="106"/>
      <c r="W24" s="167"/>
      <c r="X24" s="97"/>
    </row>
    <row r="25" spans="11:24" ht="12.75">
      <c r="K25" s="149" t="s">
        <v>230</v>
      </c>
      <c r="L25" s="24" t="s">
        <v>256</v>
      </c>
      <c r="M25" s="24"/>
      <c r="N25" s="24"/>
      <c r="O25" s="135" t="s">
        <v>228</v>
      </c>
      <c r="P25" s="101">
        <v>659537.0588235294</v>
      </c>
      <c r="Q25" s="102">
        <v>3.264705882352941</v>
      </c>
      <c r="R25" s="106">
        <v>464751.1688295937</v>
      </c>
      <c r="S25" s="160">
        <v>2579368.9870042447</v>
      </c>
      <c r="T25" s="105">
        <v>97015.36688902366</v>
      </c>
      <c r="U25" s="160">
        <f>W25-S25</f>
        <v>-745366.473334641</v>
      </c>
      <c r="V25" s="106">
        <f>T25+R25</f>
        <v>561766.5357186174</v>
      </c>
      <c r="W25" s="167">
        <f>V25*Q25</f>
        <v>1834002.5136696037</v>
      </c>
      <c r="X25" s="97"/>
    </row>
    <row r="26" spans="11:24" ht="10.5" customHeight="1">
      <c r="K26" s="149"/>
      <c r="L26" s="24"/>
      <c r="M26" s="24"/>
      <c r="N26" s="24"/>
      <c r="O26" s="135"/>
      <c r="P26" s="107"/>
      <c r="Q26" s="108"/>
      <c r="R26" s="106"/>
      <c r="S26" s="160"/>
      <c r="T26" s="105"/>
      <c r="U26" s="160"/>
      <c r="V26" s="106"/>
      <c r="W26" s="167"/>
      <c r="X26" s="97"/>
    </row>
    <row r="27" spans="11:24" ht="10.5" customHeight="1">
      <c r="K27" s="149"/>
      <c r="L27" s="24"/>
      <c r="M27" s="24"/>
      <c r="N27" s="24"/>
      <c r="O27" s="135"/>
      <c r="P27" s="107"/>
      <c r="Q27" s="108"/>
      <c r="R27" s="106"/>
      <c r="S27" s="160"/>
      <c r="T27" s="105"/>
      <c r="U27" s="160"/>
      <c r="V27" s="106"/>
      <c r="W27" s="167"/>
      <c r="X27" s="97"/>
    </row>
    <row r="28" spans="11:24" ht="12.75">
      <c r="K28" s="149" t="s">
        <v>231</v>
      </c>
      <c r="L28" s="24" t="s">
        <v>232</v>
      </c>
      <c r="M28" s="24"/>
      <c r="N28" s="24"/>
      <c r="O28" s="135" t="s">
        <v>228</v>
      </c>
      <c r="P28" s="101">
        <v>0</v>
      </c>
      <c r="Q28" s="102">
        <v>0</v>
      </c>
      <c r="R28" s="106">
        <v>0</v>
      </c>
      <c r="S28" s="160">
        <v>0</v>
      </c>
      <c r="T28" s="105">
        <v>0</v>
      </c>
      <c r="U28" s="160">
        <f>W28-S28</f>
        <v>0</v>
      </c>
      <c r="V28" s="106">
        <f>T28+R28</f>
        <v>0</v>
      </c>
      <c r="W28" s="167">
        <f>V28*Q28</f>
        <v>0</v>
      </c>
      <c r="X28" s="97"/>
    </row>
    <row r="29" spans="11:24" ht="10.5" customHeight="1">
      <c r="K29" s="149"/>
      <c r="L29" s="24"/>
      <c r="M29" s="24"/>
      <c r="N29" s="24"/>
      <c r="O29" s="135"/>
      <c r="P29" s="107"/>
      <c r="Q29" s="108"/>
      <c r="R29" s="106"/>
      <c r="S29" s="160"/>
      <c r="T29" s="105"/>
      <c r="U29" s="160"/>
      <c r="V29" s="106"/>
      <c r="W29" s="167"/>
      <c r="X29" s="97"/>
    </row>
    <row r="30" spans="11:24" ht="10.5" customHeight="1">
      <c r="K30" s="149"/>
      <c r="L30" s="24"/>
      <c r="M30" s="24"/>
      <c r="N30" s="24"/>
      <c r="O30" s="135"/>
      <c r="P30" s="107"/>
      <c r="Q30" s="108"/>
      <c r="R30" s="106"/>
      <c r="S30" s="160"/>
      <c r="T30" s="105"/>
      <c r="U30" s="160"/>
      <c r="V30" s="106"/>
      <c r="W30" s="167"/>
      <c r="X30" s="97"/>
    </row>
    <row r="31" spans="11:24" ht="12.75">
      <c r="K31" s="149" t="s">
        <v>233</v>
      </c>
      <c r="L31" s="24" t="s">
        <v>250</v>
      </c>
      <c r="M31" s="24"/>
      <c r="N31" s="24"/>
      <c r="O31" s="135" t="s">
        <v>228</v>
      </c>
      <c r="P31" s="101">
        <v>115611.17647058824</v>
      </c>
      <c r="Q31" s="102">
        <v>1.5823529411764705</v>
      </c>
      <c r="R31" s="106">
        <v>656.4705882352941</v>
      </c>
      <c r="S31" s="160">
        <v>1765.9058823529413</v>
      </c>
      <c r="T31" s="117">
        <v>0</v>
      </c>
      <c r="U31" s="160">
        <f>W31-S31</f>
        <v>-727.1377162629758</v>
      </c>
      <c r="V31" s="106">
        <f>T31+R31</f>
        <v>656.4705882352941</v>
      </c>
      <c r="W31" s="167">
        <f>V31*Q31</f>
        <v>1038.7681660899655</v>
      </c>
      <c r="X31" s="97"/>
    </row>
    <row r="32" spans="11:25" ht="10.5" customHeight="1">
      <c r="K32" s="149"/>
      <c r="L32" s="24"/>
      <c r="M32" s="24"/>
      <c r="N32" s="24"/>
      <c r="O32" s="135"/>
      <c r="P32" s="107"/>
      <c r="Q32" s="108"/>
      <c r="R32" s="106"/>
      <c r="S32" s="160"/>
      <c r="T32" s="105"/>
      <c r="U32" s="160"/>
      <c r="V32" s="106"/>
      <c r="W32" s="167"/>
      <c r="X32" s="97"/>
      <c r="Y32" s="97"/>
    </row>
    <row r="33" spans="11:25" ht="10.5" customHeight="1">
      <c r="K33" s="149"/>
      <c r="L33" s="24"/>
      <c r="M33" s="24"/>
      <c r="N33" s="24"/>
      <c r="O33" s="135"/>
      <c r="P33" s="109"/>
      <c r="Q33" s="108"/>
      <c r="R33" s="106"/>
      <c r="S33" s="160"/>
      <c r="T33" s="105"/>
      <c r="U33" s="160"/>
      <c r="V33" s="106"/>
      <c r="W33" s="167"/>
      <c r="X33" s="98"/>
      <c r="Y33" s="97"/>
    </row>
    <row r="34" spans="11:25" ht="12.75">
      <c r="K34" s="149" t="s">
        <v>234</v>
      </c>
      <c r="L34" s="57" t="s">
        <v>251</v>
      </c>
      <c r="M34" s="57"/>
      <c r="N34" s="57"/>
      <c r="O34" s="135" t="s">
        <v>228</v>
      </c>
      <c r="P34" s="136">
        <v>0</v>
      </c>
      <c r="Q34" s="137">
        <v>0.9941176470588236</v>
      </c>
      <c r="R34" s="138">
        <v>272773.4565550895</v>
      </c>
      <c r="S34" s="160">
        <v>460987.14157810126</v>
      </c>
      <c r="T34" s="105">
        <v>41452.203989032525</v>
      </c>
      <c r="U34" s="160">
        <f>W34-S34</f>
        <v>-148609.86727247405</v>
      </c>
      <c r="V34" s="139">
        <f>T34+R34</f>
        <v>314225.66054412205</v>
      </c>
      <c r="W34" s="167">
        <f>V34*Q34</f>
        <v>312377.2743056272</v>
      </c>
      <c r="X34" s="98"/>
      <c r="Y34" s="97"/>
    </row>
    <row r="35" spans="11:25" ht="14.25" customHeight="1">
      <c r="K35" s="149"/>
      <c r="L35" s="1"/>
      <c r="M35" s="24"/>
      <c r="N35" s="24"/>
      <c r="O35" s="135"/>
      <c r="P35" s="109"/>
      <c r="Q35" s="108"/>
      <c r="R35" s="106"/>
      <c r="S35" s="160"/>
      <c r="T35" s="105"/>
      <c r="U35" s="160"/>
      <c r="V35" s="106"/>
      <c r="W35" s="167"/>
      <c r="X35" s="98"/>
      <c r="Y35" s="97"/>
    </row>
    <row r="36" spans="11:25" ht="10.5" customHeight="1">
      <c r="K36" s="149"/>
      <c r="L36" s="24"/>
      <c r="M36" s="24"/>
      <c r="N36" s="24"/>
      <c r="O36" s="135"/>
      <c r="P36" s="109"/>
      <c r="Q36" s="108"/>
      <c r="R36" s="106"/>
      <c r="S36" s="160"/>
      <c r="T36" s="105"/>
      <c r="U36" s="160"/>
      <c r="V36" s="106"/>
      <c r="W36" s="167"/>
      <c r="X36" s="98"/>
      <c r="Y36" s="97"/>
    </row>
    <row r="37" spans="11:25" ht="12.75">
      <c r="K37" s="149" t="s">
        <v>235</v>
      </c>
      <c r="L37" s="24" t="s">
        <v>257</v>
      </c>
      <c r="M37" s="24"/>
      <c r="N37" s="24"/>
      <c r="O37" s="135" t="s">
        <v>228</v>
      </c>
      <c r="P37" s="101">
        <v>0</v>
      </c>
      <c r="Q37" s="102"/>
      <c r="R37" s="106">
        <v>0</v>
      </c>
      <c r="S37" s="160">
        <v>0</v>
      </c>
      <c r="T37" s="105">
        <v>0</v>
      </c>
      <c r="U37" s="160">
        <f>W37-S37</f>
        <v>0</v>
      </c>
      <c r="V37" s="106">
        <f>T37+R37</f>
        <v>0</v>
      </c>
      <c r="W37" s="167">
        <f>V37*Q37</f>
        <v>0</v>
      </c>
      <c r="X37" s="98"/>
      <c r="Y37" s="97"/>
    </row>
    <row r="38" spans="11:25" ht="12.75">
      <c r="K38" s="149"/>
      <c r="L38" s="24"/>
      <c r="M38" s="24"/>
      <c r="N38" s="24"/>
      <c r="O38" s="135"/>
      <c r="P38" s="109"/>
      <c r="Q38" s="108"/>
      <c r="R38" s="106"/>
      <c r="S38" s="160"/>
      <c r="T38" s="105"/>
      <c r="U38" s="160"/>
      <c r="V38" s="106"/>
      <c r="W38" s="167"/>
      <c r="X38" s="98"/>
      <c r="Y38" s="97"/>
    </row>
    <row r="39" spans="11:25" ht="12.75">
      <c r="K39" s="149"/>
      <c r="L39" s="24"/>
      <c r="M39" s="24"/>
      <c r="N39" s="24"/>
      <c r="O39" s="135"/>
      <c r="P39" s="109"/>
      <c r="Q39" s="108"/>
      <c r="R39" s="106"/>
      <c r="S39" s="160"/>
      <c r="T39" s="105"/>
      <c r="U39" s="160"/>
      <c r="V39" s="106"/>
      <c r="W39" s="167"/>
      <c r="X39" s="98"/>
      <c r="Y39" s="97"/>
    </row>
    <row r="40" spans="11:25" ht="15.75" customHeight="1">
      <c r="K40" s="149" t="s">
        <v>236</v>
      </c>
      <c r="L40" s="24" t="s">
        <v>258</v>
      </c>
      <c r="M40" s="24"/>
      <c r="N40" s="24"/>
      <c r="O40" s="135" t="s">
        <v>228</v>
      </c>
      <c r="P40" s="101">
        <v>328370</v>
      </c>
      <c r="Q40" s="102">
        <v>2.829411764705882</v>
      </c>
      <c r="R40" s="140">
        <v>0</v>
      </c>
      <c r="S40" s="161">
        <v>0</v>
      </c>
      <c r="T40" s="141">
        <v>0</v>
      </c>
      <c r="U40" s="161">
        <v>0</v>
      </c>
      <c r="V40" s="142">
        <v>0</v>
      </c>
      <c r="W40" s="169">
        <v>0</v>
      </c>
      <c r="X40" s="98"/>
      <c r="Y40" s="97"/>
    </row>
    <row r="41" spans="11:25" ht="12.75">
      <c r="K41" s="148"/>
      <c r="L41" s="99"/>
      <c r="M41" s="99"/>
      <c r="N41" s="99"/>
      <c r="O41" s="143"/>
      <c r="P41" s="110"/>
      <c r="Q41" s="111"/>
      <c r="R41" s="106"/>
      <c r="S41" s="154"/>
      <c r="T41" s="112"/>
      <c r="U41" s="154"/>
      <c r="V41" s="113"/>
      <c r="W41" s="159"/>
      <c r="X41" s="98"/>
      <c r="Y41" s="97"/>
    </row>
    <row r="42" spans="11:25" ht="12.75">
      <c r="K42" s="149"/>
      <c r="L42" s="99" t="s">
        <v>252</v>
      </c>
      <c r="M42" s="99"/>
      <c r="N42" s="99"/>
      <c r="O42" s="143"/>
      <c r="P42" s="154">
        <f>SUM(P19:P33)</f>
        <v>2190941.7647058824</v>
      </c>
      <c r="Q42" s="155">
        <f>(P19*Q19+P22*Q22+P25*Q25+P28*Q28+P31*Q31+P37*Q37+P40*Q40)/P42</f>
        <v>3.5584026410598386</v>
      </c>
      <c r="R42" s="156">
        <v>1142372.6787503595</v>
      </c>
      <c r="S42" s="154">
        <f>SUM(S18:S41)</f>
        <v>5242997.344834621</v>
      </c>
      <c r="T42" s="157">
        <f>SUM(T19:T40)</f>
        <v>257194.53073251346</v>
      </c>
      <c r="U42" s="154">
        <f>SUM(U19:U40)</f>
        <v>-1412150.4955701947</v>
      </c>
      <c r="V42" s="158">
        <f>SUM(V19:V40)</f>
        <v>1399567.2094828729</v>
      </c>
      <c r="W42" s="159">
        <f>SUM(W19:W40)</f>
        <v>3830846.849264426</v>
      </c>
      <c r="X42" s="98"/>
      <c r="Y42" s="97"/>
    </row>
    <row r="43" spans="11:25" ht="12.75">
      <c r="K43" s="149"/>
      <c r="L43" s="24"/>
      <c r="M43" s="24"/>
      <c r="N43" s="24"/>
      <c r="O43" s="144"/>
      <c r="P43" s="109"/>
      <c r="Q43" s="108"/>
      <c r="R43" s="106"/>
      <c r="S43" s="162"/>
      <c r="T43" s="105"/>
      <c r="U43" s="160"/>
      <c r="V43" s="106"/>
      <c r="W43" s="167"/>
      <c r="X43" s="98"/>
      <c r="Y43" s="97"/>
    </row>
    <row r="44" spans="11:25" ht="12.75">
      <c r="K44" s="149"/>
      <c r="L44" s="24"/>
      <c r="M44" s="24"/>
      <c r="N44" s="24"/>
      <c r="O44" s="144"/>
      <c r="P44" s="109"/>
      <c r="Q44" s="108"/>
      <c r="R44" s="106"/>
      <c r="S44" s="162"/>
      <c r="T44" s="105"/>
      <c r="U44" s="160"/>
      <c r="V44" s="106"/>
      <c r="W44" s="167"/>
      <c r="X44" s="98"/>
      <c r="Y44" s="97"/>
    </row>
    <row r="45" spans="11:25" ht="16.5" customHeight="1">
      <c r="K45" s="148" t="s">
        <v>237</v>
      </c>
      <c r="L45" s="99" t="s">
        <v>238</v>
      </c>
      <c r="M45" s="24"/>
      <c r="N45" s="24"/>
      <c r="O45" s="144"/>
      <c r="P45" s="107"/>
      <c r="Q45" s="108"/>
      <c r="R45" s="106"/>
      <c r="S45" s="162"/>
      <c r="T45" s="105"/>
      <c r="U45" s="160"/>
      <c r="V45" s="106"/>
      <c r="W45" s="167"/>
      <c r="X45" s="97"/>
      <c r="Y45" s="97"/>
    </row>
    <row r="46" spans="11:25" ht="17.25" customHeight="1">
      <c r="K46" s="149"/>
      <c r="L46" s="1"/>
      <c r="M46" s="1"/>
      <c r="N46" s="1"/>
      <c r="O46" s="135"/>
      <c r="P46" s="107"/>
      <c r="Q46" s="108"/>
      <c r="R46" s="118"/>
      <c r="S46" s="163"/>
      <c r="T46" s="115"/>
      <c r="U46" s="154"/>
      <c r="V46" s="113"/>
      <c r="W46" s="159"/>
      <c r="X46" s="97"/>
      <c r="Y46" s="97"/>
    </row>
    <row r="47" spans="11:25" ht="12.75">
      <c r="K47" s="149" t="s">
        <v>239</v>
      </c>
      <c r="L47" s="1" t="s">
        <v>240</v>
      </c>
      <c r="M47" s="1"/>
      <c r="N47" s="1"/>
      <c r="O47" s="135" t="s">
        <v>241</v>
      </c>
      <c r="P47" s="101">
        <v>1004264.705882353</v>
      </c>
      <c r="Q47" s="102">
        <v>0.8235296467470589</v>
      </c>
      <c r="R47" s="106">
        <v>373182.4844537815</v>
      </c>
      <c r="S47" s="160">
        <v>522455.6273105012</v>
      </c>
      <c r="T47" s="103">
        <v>92143.37058823531</v>
      </c>
      <c r="U47" s="160">
        <v>129000.75563204174</v>
      </c>
      <c r="V47" s="106">
        <f>T47+R47</f>
        <v>465325.85504201683</v>
      </c>
      <c r="W47" s="167">
        <f>V47*Q47</f>
        <v>383209.63702502527</v>
      </c>
      <c r="X47" s="97"/>
      <c r="Y47" s="97"/>
    </row>
    <row r="48" spans="11:25" ht="9.75" customHeight="1">
      <c r="K48" s="149"/>
      <c r="L48" s="1"/>
      <c r="M48" s="1"/>
      <c r="N48" s="1"/>
      <c r="O48" s="135"/>
      <c r="P48" s="107"/>
      <c r="Q48" s="108"/>
      <c r="R48" s="106"/>
      <c r="S48" s="162"/>
      <c r="T48" s="106"/>
      <c r="U48" s="160"/>
      <c r="V48" s="106"/>
      <c r="W48" s="167"/>
      <c r="X48" s="97"/>
      <c r="Y48" s="97"/>
    </row>
    <row r="49" spans="11:25" ht="9.75" customHeight="1">
      <c r="K49" s="149"/>
      <c r="L49" s="1"/>
      <c r="M49" s="1"/>
      <c r="N49" s="1"/>
      <c r="O49" s="135"/>
      <c r="P49" s="107"/>
      <c r="Q49" s="108"/>
      <c r="R49" s="106"/>
      <c r="S49" s="162"/>
      <c r="T49" s="105"/>
      <c r="U49" s="160"/>
      <c r="V49" s="106"/>
      <c r="W49" s="167"/>
      <c r="X49" s="97"/>
      <c r="Y49" s="97"/>
    </row>
    <row r="50" spans="11:25" ht="12.75">
      <c r="K50" s="149" t="s">
        <v>242</v>
      </c>
      <c r="L50" s="1" t="s">
        <v>248</v>
      </c>
      <c r="M50" s="1"/>
      <c r="N50" s="1"/>
      <c r="O50" s="135" t="s">
        <v>241</v>
      </c>
      <c r="P50" s="107">
        <v>0</v>
      </c>
      <c r="Q50" s="102">
        <f>Q47</f>
        <v>0.8235296467470589</v>
      </c>
      <c r="R50" s="106">
        <v>80321.04117647058</v>
      </c>
      <c r="S50" s="160">
        <v>112449.48973290515</v>
      </c>
      <c r="T50" s="145">
        <v>15736.847058823529</v>
      </c>
      <c r="U50" s="160">
        <v>22031.59216875123</v>
      </c>
      <c r="V50" s="106">
        <f>T50+R50</f>
        <v>96057.88823529411</v>
      </c>
      <c r="W50" s="167">
        <f>V50*Q50</f>
        <v>79106.51876568023</v>
      </c>
      <c r="X50" s="97"/>
      <c r="Y50" s="97"/>
    </row>
    <row r="51" spans="11:25" ht="9.75" customHeight="1">
      <c r="K51" s="149"/>
      <c r="L51" s="1"/>
      <c r="M51" s="1"/>
      <c r="N51" s="1"/>
      <c r="O51" s="135"/>
      <c r="P51" s="107"/>
      <c r="Q51" s="108"/>
      <c r="R51" s="106"/>
      <c r="S51" s="162"/>
      <c r="T51" s="105"/>
      <c r="U51" s="160"/>
      <c r="V51" s="106"/>
      <c r="W51" s="167"/>
      <c r="X51" s="97"/>
      <c r="Y51" s="97"/>
    </row>
    <row r="52" spans="11:25" ht="9.75" customHeight="1">
      <c r="K52" s="149"/>
      <c r="L52" s="1"/>
      <c r="M52" s="1"/>
      <c r="N52" s="1"/>
      <c r="O52" s="135"/>
      <c r="P52" s="107"/>
      <c r="Q52" s="108"/>
      <c r="R52" s="106"/>
      <c r="S52" s="162"/>
      <c r="T52" s="105"/>
      <c r="U52" s="160"/>
      <c r="V52" s="106"/>
      <c r="W52" s="167"/>
      <c r="X52" s="97"/>
      <c r="Y52" s="97"/>
    </row>
    <row r="53" spans="11:25" ht="12.75">
      <c r="K53" s="149" t="s">
        <v>243</v>
      </c>
      <c r="L53" s="1" t="s">
        <v>244</v>
      </c>
      <c r="M53" s="1"/>
      <c r="N53" s="150" t="s">
        <v>245</v>
      </c>
      <c r="O53" s="135" t="s">
        <v>241</v>
      </c>
      <c r="P53" s="107">
        <v>0</v>
      </c>
      <c r="Q53" s="108">
        <v>0</v>
      </c>
      <c r="R53" s="106">
        <v>2388.823529411765</v>
      </c>
      <c r="S53" s="160">
        <v>1307.0588235294117</v>
      </c>
      <c r="T53" s="105">
        <v>0</v>
      </c>
      <c r="U53" s="160"/>
      <c r="V53" s="106">
        <f>T53+R53</f>
        <v>2388.823529411765</v>
      </c>
      <c r="W53" s="167">
        <f>V53*Q53</f>
        <v>0</v>
      </c>
      <c r="X53" s="97"/>
      <c r="Y53" s="97"/>
    </row>
    <row r="54" spans="11:25" ht="13.5" customHeight="1">
      <c r="K54" s="149"/>
      <c r="L54" s="1" t="s">
        <v>246</v>
      </c>
      <c r="M54" s="1"/>
      <c r="N54" s="151"/>
      <c r="O54" s="135"/>
      <c r="P54" s="107"/>
      <c r="Q54" s="108"/>
      <c r="R54" s="106"/>
      <c r="S54" s="160"/>
      <c r="T54" s="105"/>
      <c r="U54" s="160"/>
      <c r="V54" s="106"/>
      <c r="W54" s="167"/>
      <c r="X54" s="97"/>
      <c r="Y54" s="97"/>
    </row>
    <row r="55" spans="11:24" ht="9.75" customHeight="1">
      <c r="K55" s="149"/>
      <c r="L55" s="1"/>
      <c r="M55" s="1"/>
      <c r="N55" s="1"/>
      <c r="O55" s="135"/>
      <c r="P55" s="107"/>
      <c r="Q55" s="108"/>
      <c r="R55" s="106"/>
      <c r="S55" s="162"/>
      <c r="T55" s="105"/>
      <c r="U55" s="160"/>
      <c r="V55" s="106"/>
      <c r="W55" s="167"/>
      <c r="X55" s="97"/>
    </row>
    <row r="56" spans="11:24" ht="12.75">
      <c r="K56" s="149" t="s">
        <v>247</v>
      </c>
      <c r="L56" s="1" t="s">
        <v>253</v>
      </c>
      <c r="M56" s="1"/>
      <c r="N56" s="1"/>
      <c r="O56" s="135" t="s">
        <v>241</v>
      </c>
      <c r="P56" s="101">
        <v>2528.823529411765</v>
      </c>
      <c r="Q56" s="102">
        <v>11.858823529411765</v>
      </c>
      <c r="R56" s="106">
        <v>232.05882352941177</v>
      </c>
      <c r="S56" s="160">
        <v>4678.305882352941</v>
      </c>
      <c r="T56" s="105">
        <v>668.8235294117648</v>
      </c>
      <c r="U56" s="160">
        <v>13483.482352941179</v>
      </c>
      <c r="V56" s="106">
        <f>T56+R56</f>
        <v>900.8823529411766</v>
      </c>
      <c r="W56" s="167">
        <f>V56*Q56</f>
        <v>10683.404844290659</v>
      </c>
      <c r="X56" s="97"/>
    </row>
    <row r="57" spans="11:24" ht="12.75">
      <c r="K57" s="149"/>
      <c r="L57" s="1"/>
      <c r="M57" s="1"/>
      <c r="N57" s="1"/>
      <c r="O57" s="135"/>
      <c r="P57" s="107"/>
      <c r="Q57" s="114"/>
      <c r="R57" s="113"/>
      <c r="S57" s="162"/>
      <c r="T57" s="105"/>
      <c r="U57" s="160"/>
      <c r="V57" s="106"/>
      <c r="W57" s="167"/>
      <c r="X57" s="97"/>
    </row>
    <row r="58" spans="11:24" ht="13.5" thickBot="1">
      <c r="K58" s="152"/>
      <c r="L58" s="153"/>
      <c r="M58" s="153"/>
      <c r="N58" s="153"/>
      <c r="O58" s="125"/>
      <c r="P58" s="146"/>
      <c r="Q58" s="126"/>
      <c r="R58" s="127"/>
      <c r="S58" s="164"/>
      <c r="T58" s="147"/>
      <c r="U58" s="165"/>
      <c r="V58" s="127"/>
      <c r="W58" s="170"/>
      <c r="X58" s="97"/>
    </row>
    <row r="59" ht="15">
      <c r="T59" s="100"/>
    </row>
    <row r="60" ht="15">
      <c r="T60" s="100"/>
    </row>
    <row r="61" ht="15">
      <c r="T61" s="100"/>
    </row>
    <row r="62" ht="15">
      <c r="T62" s="100"/>
    </row>
    <row r="63" ht="15">
      <c r="T63" s="100"/>
    </row>
    <row r="64" ht="15">
      <c r="T64" s="100"/>
    </row>
    <row r="65" ht="15">
      <c r="T65" s="100"/>
    </row>
    <row r="66" ht="15">
      <c r="T66" s="100"/>
    </row>
    <row r="67" ht="15">
      <c r="T67" s="100"/>
    </row>
    <row r="68" ht="15">
      <c r="T68" s="100"/>
    </row>
    <row r="69" ht="15">
      <c r="T69" s="100"/>
    </row>
    <row r="70" ht="15">
      <c r="T70" s="100"/>
    </row>
    <row r="71" ht="15">
      <c r="T71" s="100"/>
    </row>
    <row r="72" ht="15">
      <c r="T72" s="100"/>
    </row>
    <row r="73" ht="15">
      <c r="T73" s="100"/>
    </row>
    <row r="74" ht="15">
      <c r="T74" s="100"/>
    </row>
    <row r="75" ht="15">
      <c r="T75" s="100"/>
    </row>
    <row r="76" ht="15">
      <c r="T76" s="100"/>
    </row>
    <row r="77" ht="15">
      <c r="T77" s="100"/>
    </row>
    <row r="78" ht="15">
      <c r="T78" s="100"/>
    </row>
    <row r="79" ht="15">
      <c r="T79" s="100"/>
    </row>
    <row r="80" ht="15">
      <c r="T80" s="100"/>
    </row>
    <row r="81" ht="15">
      <c r="T81" s="100"/>
    </row>
    <row r="82" ht="15">
      <c r="T82" s="100"/>
    </row>
    <row r="83" ht="15">
      <c r="T83" s="100"/>
    </row>
    <row r="84" ht="15">
      <c r="T84" s="100"/>
    </row>
    <row r="85" ht="15">
      <c r="T85" s="100"/>
    </row>
    <row r="86" ht="15">
      <c r="T86" s="100"/>
    </row>
    <row r="87" ht="15">
      <c r="T87" s="100"/>
    </row>
    <row r="88" ht="15">
      <c r="T88" s="100"/>
    </row>
    <row r="89" ht="15">
      <c r="T89" s="100"/>
    </row>
    <row r="90" ht="15">
      <c r="T90" s="100"/>
    </row>
    <row r="91" ht="15">
      <c r="T91" s="100"/>
    </row>
    <row r="92" ht="15">
      <c r="T92" s="100"/>
    </row>
    <row r="93" ht="15">
      <c r="T93" s="100"/>
    </row>
    <row r="94" ht="15">
      <c r="T94" s="100"/>
    </row>
    <row r="95" ht="15">
      <c r="T95" s="100"/>
    </row>
    <row r="96" ht="15">
      <c r="T96" s="100"/>
    </row>
    <row r="97" ht="15">
      <c r="T97" s="100"/>
    </row>
    <row r="98" ht="15">
      <c r="T98" s="100"/>
    </row>
    <row r="99" ht="15">
      <c r="T99" s="100"/>
    </row>
    <row r="100" ht="15">
      <c r="T100" s="100"/>
    </row>
    <row r="101" ht="15">
      <c r="T101" s="100"/>
    </row>
    <row r="102" ht="15">
      <c r="T102" s="100"/>
    </row>
    <row r="103" ht="15">
      <c r="T103" s="100"/>
    </row>
    <row r="104" ht="15">
      <c r="T104" s="100"/>
    </row>
    <row r="105" ht="15">
      <c r="T105" s="100"/>
    </row>
    <row r="106" ht="15">
      <c r="T106" s="100"/>
    </row>
    <row r="107" ht="15">
      <c r="T107" s="100"/>
    </row>
    <row r="108" ht="15">
      <c r="T108" s="100"/>
    </row>
    <row r="109" ht="15">
      <c r="T109" s="100"/>
    </row>
    <row r="110" ht="15">
      <c r="T110" s="100"/>
    </row>
    <row r="111" ht="15">
      <c r="T111" s="10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AbleOwl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Oulton</dc:creator>
  <cp:keywords/>
  <dc:description/>
  <cp:lastModifiedBy>Paul</cp:lastModifiedBy>
  <dcterms:created xsi:type="dcterms:W3CDTF">2009-10-08T04:00:33Z</dcterms:created>
  <dcterms:modified xsi:type="dcterms:W3CDTF">2011-08-23T04:56:30Z</dcterms:modified>
  <cp:category/>
  <cp:version/>
  <cp:contentType/>
  <cp:contentStatus/>
</cp:coreProperties>
</file>